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7" activeTab="9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з початку року" sheetId="11" r:id="rId11"/>
    <sheet name="уточнення планових показників" sheetId="12" r:id="rId12"/>
  </sheets>
  <externalReferences>
    <externalReference r:id="rId15"/>
  </externalReferences>
  <definedNames>
    <definedName name="_xlnm.Print_Area" localSheetId="10">'з початку року'!$A$1:$Q$45</definedName>
  </definedNames>
  <calcPr fullCalcOnLoad="1"/>
</workbook>
</file>

<file path=xl/sharedStrings.xml><?xml version="1.0" encoding="utf-8"?>
<sst xmlns="http://schemas.openxmlformats.org/spreadsheetml/2006/main" count="371" uniqueCount="116">
  <si>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</si>
  <si>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</si>
  <si>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</si>
  <si>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</si>
  <si>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</si>
  <si>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</si>
  <si>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</si>
  <si>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</si>
  <si>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</si>
  <si>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</si>
  <si>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</si>
  <si>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</si>
  <si>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</si>
  <si>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</si>
  <si>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</si>
  <si>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</si>
  <si>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</si>
  <si>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</si>
  <si>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</si>
  <si>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</si>
  <si>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</si>
  <si>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</si>
  <si>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</si>
  <si>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</si>
  <si>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</si>
  <si>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</si>
  <si>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</si>
  <si>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</si>
  <si>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</si>
  <si>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</si>
  <si>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</si>
  <si>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</si>
  <si>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</si>
  <si>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</si>
  <si>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</si>
  <si>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</si>
  <si>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</si>
  <si>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</si>
  <si>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</si>
  <si>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</si>
  <si>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</si>
  <si>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</si>
  <si>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</si>
  <si>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</si>
  <si>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</si>
  <si>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</si>
  <si>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</si>
  <si>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</si>
  <si>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</si>
  <si>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</si>
  <si>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</si>
  <si>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</si>
  <si>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</si>
  <si>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</si>
  <si>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</si>
  <si>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</si>
  <si>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</si>
  <si>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</si>
  <si>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</si>
  <si>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</si>
  <si>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</si>
  <si>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</si>
  <si>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</si>
  <si>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</si>
  <si>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</si>
  <si>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</si>
  <si>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</si>
  <si>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</si>
  <si>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</si>
  <si>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</si>
  <si>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</si>
  <si>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</si>
  <si>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</si>
  <si>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</si>
  <si>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</si>
  <si>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</si>
  <si>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</si>
  <si>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</si>
  <si>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</si>
  <si>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</si>
  <si>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</si>
  <si>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</si>
  <si>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</si>
  <si>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</si>
  <si>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</si>
  <si>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станом на 01.06.2014 р.</t>
  </si>
  <si>
    <r>
      <t xml:space="preserve">станом на 01.06.2014р.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</si>
  <si>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2014 року</t>
  </si>
  <si>
    <t>Фактичні надходження (червень)</t>
  </si>
  <si>
    <t xml:space="preserve">Динаміка надходжень до бюджету розвитку за червень 2014 р. </t>
  </si>
  <si>
    <t>станом на 01.07.2014 р.</t>
  </si>
  <si>
    <r>
      <t xml:space="preserve">станом на 01.07.2014р.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</si>
  <si>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2014 року</t>
  </si>
  <si>
    <t>Фактичні надходження (липень)</t>
  </si>
  <si>
    <t xml:space="preserve">Динаміка надходжень до бюджету розвитку за липень 2014 р. </t>
  </si>
  <si>
    <t>станом на 01.08.2014 р.</t>
  </si>
  <si>
    <r>
      <t xml:space="preserve">станом на 01.08.2014р.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</si>
  <si>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2014 року</t>
  </si>
  <si>
    <t>Фактичні надходження (серпень)</t>
  </si>
  <si>
    <t xml:space="preserve">Динаміка надходжень до бюджету розвитку за серпень 2014 р. </t>
  </si>
  <si>
    <t>станом на 01.09.2014 р.</t>
  </si>
  <si>
    <r>
      <t xml:space="preserve">станом на 01.09.2014р.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</si>
  <si>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</si>
  <si>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2014 року</t>
  </si>
  <si>
    <t xml:space="preserve">Динаміка надходжень до бюджету розвитку за вересень 2014 р. </t>
  </si>
  <si>
    <t>станом на 01.10.2014 р.</t>
  </si>
  <si>
    <r>
      <t xml:space="preserve">станом на 01.10.2014р.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</si>
  <si>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2014 року</t>
  </si>
  <si>
    <t>Фактичні надходження (жовтень)</t>
  </si>
  <si>
    <t xml:space="preserve">Динаміка надходжень до бюджету розвитку за жовтень 2014 р. </t>
  </si>
  <si>
    <t>план на січень-жовтень  2014р.</t>
  </si>
  <si>
    <t>станом на 01.11.2014 р.</t>
  </si>
  <si>
    <r>
      <t xml:space="preserve">станом на 01.11.2014р.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</si>
  <si>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01.11.2014р.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</si>
  <si>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01.11.2014</t>
    </r>
    <r>
      <rPr>
        <sz val="10"/>
        <rFont val="Times New Roman"/>
        <family val="1"/>
      </rPr>
      <t xml:space="preserve"> (тис.грн.)</t>
    </r>
  </si>
  <si>
    <t>Зміни до розпису станом на 01.11.2014р.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</si>
</sst>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0" fillId="22" borderId="12" xfId="0" applyNumberFormat="1" applyFill="1" applyBorder="1" applyAlignment="1">
      <alignment/>
    </xf>
    <xf numFmtId="185" fontId="0" fillId="22" borderId="10" xfId="0" applyNumberFormat="1" applyFill="1" applyBorder="1" applyAlignment="1">
      <alignment/>
    </xf>
    <xf numFmtId="185" fontId="19" fillId="22" borderId="12" xfId="0" applyNumberFormat="1" applyFont="1" applyFill="1" applyBorder="1" applyAlignment="1">
      <alignment/>
    </xf>
    <xf numFmtId="185" fontId="24" fillId="22" borderId="15" xfId="0" applyNumberFormat="1" applyFon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19" fillId="0" borderId="12" xfId="0" applyNumberFormat="1" applyFont="1" applyFill="1" applyBorder="1" applyAlignment="1">
      <alignment/>
    </xf>
    <xf numFmtId="185" fontId="24" fillId="0" borderId="15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7" fillId="0" borderId="33" xfId="0" applyNumberFormat="1" applyFont="1" applyBorder="1" applyAlignment="1">
      <alignment horizontal="center"/>
    </xf>
    <xf numFmtId="185" fontId="12" fillId="0" borderId="34" xfId="0" applyNumberFormat="1" applyFont="1" applyBorder="1" applyAlignment="1">
      <alignment/>
    </xf>
    <xf numFmtId="185" fontId="12" fillId="0" borderId="35" xfId="0" applyNumberFormat="1" applyFont="1" applyBorder="1" applyAlignment="1">
      <alignment/>
    </xf>
    <xf numFmtId="185" fontId="12" fillId="0" borderId="36" xfId="0" applyNumberFormat="1" applyFont="1" applyBorder="1" applyAlignment="1">
      <alignment/>
    </xf>
    <xf numFmtId="185" fontId="12" fillId="0" borderId="37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5" xfId="0" applyNumberFormat="1" applyFont="1" applyBorder="1" applyAlignment="1">
      <alignment/>
    </xf>
    <xf numFmtId="185" fontId="12" fillId="0" borderId="38" xfId="0" applyNumberFormat="1" applyFont="1" applyBorder="1" applyAlignment="1">
      <alignment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9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7" fillId="0" borderId="40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4" fillId="0" borderId="43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1348982"/>
        <c:axId val="59487655"/>
      </c:lineChart>
      <c:catAx>
        <c:axId val="5134898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487655"/>
        <c:crosses val="autoZero"/>
        <c:auto val="0"/>
        <c:lblOffset val="100"/>
        <c:tickLblSkip val="1"/>
        <c:noMultiLvlLbl val="0"/>
      </c:catAx>
      <c:valAx>
        <c:axId val="59487655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348982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/>
            </c:strRef>
          </c:cat>
          <c:val>
            <c:numRef>
              <c:f>жовтень!$J$4:$J$26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/>
            </c:strRef>
          </c:cat>
          <c:val>
            <c:numRef>
              <c:f>жовтень!$M$4:$M$26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/>
            </c:strRef>
          </c:cat>
          <c:val>
            <c:numRef>
              <c:f>жовтень!$K$4:$K$26</c:f>
              <c:numCache/>
            </c:numRef>
          </c:val>
          <c:smooth val="1"/>
        </c:ser>
        <c:marker val="1"/>
        <c:axId val="17881776"/>
        <c:axId val="26718257"/>
      </c:lineChart>
      <c:catAx>
        <c:axId val="1788177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718257"/>
        <c:crosses val="autoZero"/>
        <c:auto val="0"/>
        <c:lblOffset val="100"/>
        <c:tickLblSkip val="1"/>
        <c:noMultiLvlLbl val="0"/>
      </c:catAx>
      <c:valAx>
        <c:axId val="26718257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88177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292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01.11.2014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15"/>
          <c:w val="0.954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січень-жовтень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>
                <c:ptCount val="8"/>
                <c:pt idx="0">
                  <c:v>319706.1</c:v>
                </c:pt>
                <c:pt idx="1">
                  <c:v>64535.84</c:v>
                </c:pt>
                <c:pt idx="2">
                  <c:v>1067.6</c:v>
                </c:pt>
                <c:pt idx="3">
                  <c:v>904.5</c:v>
                </c:pt>
                <c:pt idx="4">
                  <c:v>5666.5</c:v>
                </c:pt>
                <c:pt idx="5">
                  <c:v>5831.5</c:v>
                </c:pt>
                <c:pt idx="6">
                  <c:v>2400</c:v>
                </c:pt>
                <c:pt idx="7">
                  <c:v>4615.299999999937</c:v>
                </c:pt>
              </c:numCache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>
                <c:ptCount val="8"/>
                <c:pt idx="0">
                  <c:v>316022.19</c:v>
                </c:pt>
                <c:pt idx="1">
                  <c:v>68266.84</c:v>
                </c:pt>
                <c:pt idx="2">
                  <c:v>-880.89</c:v>
                </c:pt>
                <c:pt idx="3">
                  <c:v>865.17</c:v>
                </c:pt>
                <c:pt idx="4">
                  <c:v>5345.96</c:v>
                </c:pt>
                <c:pt idx="5">
                  <c:v>5937.15</c:v>
                </c:pt>
                <c:pt idx="6">
                  <c:v>2449</c:v>
                </c:pt>
                <c:pt idx="7">
                  <c:v>1564.8199999999906</c:v>
                </c:pt>
              </c:numCache>
            </c:numRef>
          </c:val>
          <c:shape val="box"/>
        </c:ser>
        <c:shape val="box"/>
        <c:axId val="39137722"/>
        <c:axId val="16695179"/>
      </c:bar3DChart>
      <c:catAx>
        <c:axId val="39137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16695179"/>
        <c:crosses val="autoZero"/>
        <c:auto val="1"/>
        <c:lblOffset val="100"/>
        <c:tickLblSkip val="1"/>
        <c:noMultiLvlLbl val="0"/>
      </c:catAx>
      <c:valAx>
        <c:axId val="16695179"/>
        <c:scaling>
          <c:orientation val="minMax"/>
          <c:max val="33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137722"/>
        <c:crossesAt val="1"/>
        <c:crossBetween val="between"/>
        <c:dispUnits/>
        <c:majorUnit val="3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січень-жовтень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16038884"/>
        <c:axId val="10132229"/>
      </c:barChart>
      <c:catAx>
        <c:axId val="16038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132229"/>
        <c:crosses val="autoZero"/>
        <c:auto val="1"/>
        <c:lblOffset val="100"/>
        <c:tickLblSkip val="1"/>
        <c:noMultiLvlLbl val="0"/>
      </c:catAx>
      <c:valAx>
        <c:axId val="101322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0388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січень-жовтень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24081198"/>
        <c:axId val="15404191"/>
      </c:barChart>
      <c:catAx>
        <c:axId val="24081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404191"/>
        <c:crosses val="autoZero"/>
        <c:auto val="1"/>
        <c:lblOffset val="100"/>
        <c:tickLblSkip val="1"/>
        <c:noMultiLvlLbl val="0"/>
      </c:catAx>
      <c:valAx>
        <c:axId val="154041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081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січень-жовтень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4419992"/>
        <c:axId val="39779929"/>
      </c:barChart>
      <c:catAx>
        <c:axId val="4419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79929"/>
        <c:crosses val="autoZero"/>
        <c:auto val="1"/>
        <c:lblOffset val="100"/>
        <c:tickLblSkip val="1"/>
        <c:noMultiLvlLbl val="0"/>
      </c:catAx>
      <c:valAx>
        <c:axId val="397799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99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65626848"/>
        <c:axId val="53770721"/>
      </c:lineChart>
      <c:catAx>
        <c:axId val="6562684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770721"/>
        <c:crosses val="autoZero"/>
        <c:auto val="0"/>
        <c:lblOffset val="100"/>
        <c:tickLblSkip val="1"/>
        <c:noMultiLvlLbl val="0"/>
      </c:catAx>
      <c:valAx>
        <c:axId val="53770721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62684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4174442"/>
        <c:axId val="60461115"/>
      </c:lineChart>
      <c:catAx>
        <c:axId val="1417444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461115"/>
        <c:crosses val="autoZero"/>
        <c:auto val="0"/>
        <c:lblOffset val="100"/>
        <c:tickLblSkip val="1"/>
        <c:noMultiLvlLbl val="0"/>
      </c:catAx>
      <c:valAx>
        <c:axId val="60461115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17444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7279124"/>
        <c:axId val="65512117"/>
      </c:lineChart>
      <c:catAx>
        <c:axId val="727912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512117"/>
        <c:crosses val="autoZero"/>
        <c:auto val="0"/>
        <c:lblOffset val="100"/>
        <c:tickLblSkip val="1"/>
        <c:noMultiLvlLbl val="0"/>
      </c:catAx>
      <c:valAx>
        <c:axId val="65512117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27912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52738142"/>
        <c:axId val="4881231"/>
      </c:lineChart>
      <c:catAx>
        <c:axId val="5273814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81231"/>
        <c:crosses val="autoZero"/>
        <c:auto val="0"/>
        <c:lblOffset val="100"/>
        <c:tickLblSkip val="1"/>
        <c:noMultiLvlLbl val="0"/>
      </c:catAx>
      <c:valAx>
        <c:axId val="4881231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73814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43931080"/>
        <c:axId val="59835401"/>
      </c:lineChart>
      <c:catAx>
        <c:axId val="4393108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835401"/>
        <c:crosses val="autoZero"/>
        <c:auto val="0"/>
        <c:lblOffset val="100"/>
        <c:tickLblSkip val="1"/>
        <c:noMultiLvlLbl val="0"/>
      </c:catAx>
      <c:valAx>
        <c:axId val="59835401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93108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липень!$J$4:$J$26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липень!$K$4:$K$26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1647698"/>
        <c:axId val="14829283"/>
      </c:lineChart>
      <c:catAx>
        <c:axId val="164769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829283"/>
        <c:crosses val="autoZero"/>
        <c:auto val="0"/>
        <c:lblOffset val="100"/>
        <c:tickLblSkip val="1"/>
        <c:noMultiLvlLbl val="0"/>
      </c:catAx>
      <c:valAx>
        <c:axId val="14829283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4769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66354684"/>
        <c:axId val="60321245"/>
      </c:lineChart>
      <c:catAx>
        <c:axId val="6635468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321245"/>
        <c:crosses val="autoZero"/>
        <c:auto val="0"/>
        <c:lblOffset val="100"/>
        <c:tickLblSkip val="1"/>
        <c:noMultiLvlLbl val="0"/>
      </c:catAx>
      <c:valAx>
        <c:axId val="60321245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35468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вересень!$J$4:$J$25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вересень!$M$4:$M$25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вересень!$K$4:$K$25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marker val="1"/>
        <c:axId val="6020294"/>
        <c:axId val="54182647"/>
      </c:lineChart>
      <c:catAx>
        <c:axId val="602029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182647"/>
        <c:crosses val="autoZero"/>
        <c:auto val="0"/>
        <c:lblOffset val="100"/>
        <c:tickLblSkip val="1"/>
        <c:noMultiLvlLbl val="0"/>
      </c:catAx>
      <c:valAx>
        <c:axId val="54182647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2029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січень-жовтень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01.11.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404 727,3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399 570,3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січень-жовтень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2 495,4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жовтень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41 164,3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жовтень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-5 157,0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12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"/>
    </sheetNames>
    <sheetDataSet>
      <sheetData sheetId="1">
        <row r="140">
          <cell r="I140">
            <v>9020.596529999999</v>
          </cell>
        </row>
        <row r="142">
          <cell r="I142">
            <v>0</v>
          </cell>
        </row>
        <row r="143">
          <cell r="D143">
            <v>121201.10921</v>
          </cell>
          <cell r="I143">
            <v>112180.51268000001</v>
          </cell>
        </row>
      </sheetData>
      <sheetData sheetId="2">
        <row r="140">
          <cell r="I140">
            <v>13829.857960000001</v>
          </cell>
        </row>
        <row r="142">
          <cell r="I142">
            <v>0</v>
          </cell>
        </row>
        <row r="143">
          <cell r="D143">
            <v>127799.14</v>
          </cell>
          <cell r="I143">
            <v>113969.28</v>
          </cell>
        </row>
      </sheetData>
      <sheetData sheetId="3">
        <row r="140">
          <cell r="I140">
            <v>13825.22196</v>
          </cell>
        </row>
        <row r="142">
          <cell r="I142">
            <v>0</v>
          </cell>
        </row>
        <row r="143">
          <cell r="D143">
            <v>120856.76109</v>
          </cell>
          <cell r="I143">
            <v>107031.53912999999</v>
          </cell>
        </row>
      </sheetData>
      <sheetData sheetId="4">
        <row r="140">
          <cell r="I140">
            <v>9020.59653</v>
          </cell>
        </row>
        <row r="142">
          <cell r="I142">
            <v>0</v>
          </cell>
        </row>
        <row r="143">
          <cell r="D143">
            <v>117976.29</v>
          </cell>
          <cell r="I143">
            <v>104151.07</v>
          </cell>
        </row>
      </sheetData>
      <sheetData sheetId="5"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118982.48</v>
          </cell>
          <cell r="I142">
            <v>105157.26</v>
          </cell>
        </row>
      </sheetData>
      <sheetData sheetId="6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7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8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9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7" t="s">
        <v>61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9"/>
      <c r="M1" s="1"/>
      <c r="N1" s="130" t="s">
        <v>62</v>
      </c>
      <c r="O1" s="131"/>
      <c r="P1" s="131"/>
      <c r="Q1" s="131"/>
      <c r="R1" s="131"/>
      <c r="S1" s="132"/>
    </row>
    <row r="2" spans="1:19" ht="16.5" thickBot="1">
      <c r="A2" s="133" t="s">
        <v>63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1"/>
      <c r="N2" s="136" t="s">
        <v>64</v>
      </c>
      <c r="O2" s="137"/>
      <c r="P2" s="137"/>
      <c r="Q2" s="137"/>
      <c r="R2" s="137"/>
      <c r="S2" s="13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3" t="s">
        <v>41</v>
      </c>
      <c r="O27" s="123"/>
      <c r="P27" s="123"/>
      <c r="Q27" s="123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5" t="s">
        <v>34</v>
      </c>
      <c r="O28" s="125"/>
      <c r="P28" s="125"/>
      <c r="Q28" s="12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5">
        <v>41671</v>
      </c>
      <c r="O29" s="126">
        <f>'[1]січень '!$D$142</f>
        <v>111410.62</v>
      </c>
      <c r="P29" s="126"/>
      <c r="Q29" s="12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6"/>
      <c r="O30" s="126"/>
      <c r="P30" s="126"/>
      <c r="Q30" s="12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7" t="s">
        <v>56</v>
      </c>
      <c r="P32" s="118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57</v>
      </c>
      <c r="P33" s="119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60</v>
      </c>
      <c r="P34" s="121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3" t="s">
        <v>35</v>
      </c>
      <c r="O37" s="123"/>
      <c r="P37" s="123"/>
      <c r="Q37" s="123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4" t="s">
        <v>36</v>
      </c>
      <c r="O38" s="124"/>
      <c r="P38" s="124"/>
      <c r="Q38" s="124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5">
        <v>41671</v>
      </c>
      <c r="O39" s="122">
        <v>0</v>
      </c>
      <c r="P39" s="122"/>
      <c r="Q39" s="12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6"/>
      <c r="O40" s="122"/>
      <c r="P40" s="122"/>
      <c r="Q40" s="12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S49"/>
  <sheetViews>
    <sheetView tabSelected="1"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46" sqref="O46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7" t="s">
        <v>107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9"/>
      <c r="M1" s="1"/>
      <c r="N1" s="130" t="s">
        <v>109</v>
      </c>
      <c r="O1" s="131"/>
      <c r="P1" s="131"/>
      <c r="Q1" s="131"/>
      <c r="R1" s="131"/>
      <c r="S1" s="132"/>
    </row>
    <row r="2" spans="1:19" ht="16.5" thickBot="1">
      <c r="A2" s="133" t="s">
        <v>111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1"/>
      <c r="N2" s="136" t="s">
        <v>112</v>
      </c>
      <c r="O2" s="137"/>
      <c r="P2" s="137"/>
      <c r="Q2" s="137"/>
      <c r="R2" s="137"/>
      <c r="S2" s="13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41913</v>
      </c>
      <c r="B4" s="42">
        <v>469.2</v>
      </c>
      <c r="C4" s="80">
        <v>97.3</v>
      </c>
      <c r="D4" s="3">
        <v>0</v>
      </c>
      <c r="E4" s="3">
        <v>1.7</v>
      </c>
      <c r="F4" s="3">
        <v>16.7</v>
      </c>
      <c r="G4" s="3">
        <v>0</v>
      </c>
      <c r="H4" s="3">
        <v>6.1</v>
      </c>
      <c r="I4" s="42">
        <f aca="true" t="shared" si="0" ref="I4:I26">J4-B4-C4-D4-E4-F4-G4-H4</f>
        <v>1.000000000000016</v>
      </c>
      <c r="J4" s="42">
        <v>592</v>
      </c>
      <c r="K4" s="42">
        <v>590</v>
      </c>
      <c r="L4" s="4">
        <f aca="true" t="shared" si="1" ref="L4:L27">J4/K4</f>
        <v>1.0033898305084745</v>
      </c>
      <c r="M4" s="2">
        <f>AVERAGE(J4:J26)</f>
        <v>1804.369565217391</v>
      </c>
      <c r="N4" s="108">
        <v>0</v>
      </c>
      <c r="O4" s="109">
        <v>0</v>
      </c>
      <c r="P4" s="110">
        <v>88.3</v>
      </c>
      <c r="Q4" s="110">
        <v>0</v>
      </c>
      <c r="R4" s="110">
        <v>0.3</v>
      </c>
      <c r="S4" s="111">
        <f>N4+O4+Q4+P4+R4</f>
        <v>88.6</v>
      </c>
    </row>
    <row r="5" spans="1:19" ht="12.75">
      <c r="A5" s="13">
        <v>41914</v>
      </c>
      <c r="B5" s="42">
        <v>430.8</v>
      </c>
      <c r="C5" s="80">
        <v>36.5</v>
      </c>
      <c r="D5" s="3">
        <v>11</v>
      </c>
      <c r="E5" s="3">
        <v>3.3</v>
      </c>
      <c r="F5" s="3">
        <v>11.7</v>
      </c>
      <c r="G5" s="3">
        <v>0</v>
      </c>
      <c r="H5" s="3">
        <v>0.8</v>
      </c>
      <c r="I5" s="42">
        <f t="shared" si="0"/>
        <v>4.099999999999977</v>
      </c>
      <c r="J5" s="42">
        <v>498.2</v>
      </c>
      <c r="K5" s="42">
        <v>1100</v>
      </c>
      <c r="L5" s="4">
        <f t="shared" si="1"/>
        <v>0.4529090909090909</v>
      </c>
      <c r="M5" s="2">
        <v>1804.4</v>
      </c>
      <c r="N5" s="47">
        <v>250.6</v>
      </c>
      <c r="O5" s="48">
        <v>0</v>
      </c>
      <c r="P5" s="49">
        <v>240.4</v>
      </c>
      <c r="Q5" s="49">
        <v>0.4</v>
      </c>
      <c r="R5" s="46">
        <v>0.1</v>
      </c>
      <c r="S5" s="35">
        <f aca="true" t="shared" si="2" ref="S5:S26">N5+O5+Q5+P5+R5</f>
        <v>491.5</v>
      </c>
    </row>
    <row r="6" spans="1:19" ht="12.75">
      <c r="A6" s="13">
        <v>41915</v>
      </c>
      <c r="B6" s="42">
        <v>1175.6</v>
      </c>
      <c r="C6" s="80">
        <v>92.9</v>
      </c>
      <c r="D6" s="3">
        <v>1.1</v>
      </c>
      <c r="E6" s="3">
        <v>2.1</v>
      </c>
      <c r="F6" s="3">
        <v>11.4</v>
      </c>
      <c r="G6" s="3">
        <v>570.6</v>
      </c>
      <c r="H6" s="3">
        <v>21.7</v>
      </c>
      <c r="I6" s="42">
        <f t="shared" si="0"/>
        <v>13.900000000000023</v>
      </c>
      <c r="J6" s="42">
        <v>1889.3</v>
      </c>
      <c r="K6" s="42">
        <v>1000</v>
      </c>
      <c r="L6" s="4">
        <f t="shared" si="1"/>
        <v>1.8893</v>
      </c>
      <c r="M6" s="2">
        <v>1804.4</v>
      </c>
      <c r="N6" s="50">
        <v>0</v>
      </c>
      <c r="O6" s="51">
        <v>0</v>
      </c>
      <c r="P6" s="52">
        <v>245.2</v>
      </c>
      <c r="Q6" s="52">
        <v>0</v>
      </c>
      <c r="R6" s="86">
        <v>0.8</v>
      </c>
      <c r="S6" s="35">
        <f t="shared" si="2"/>
        <v>246</v>
      </c>
    </row>
    <row r="7" spans="1:19" ht="12.75">
      <c r="A7" s="13">
        <v>41918</v>
      </c>
      <c r="B7" s="42">
        <v>1786.8</v>
      </c>
      <c r="C7" s="80">
        <v>93.9</v>
      </c>
      <c r="D7" s="3">
        <v>0</v>
      </c>
      <c r="E7" s="3">
        <v>1.4</v>
      </c>
      <c r="F7" s="3">
        <v>45.9</v>
      </c>
      <c r="G7" s="3">
        <v>0</v>
      </c>
      <c r="H7" s="3">
        <v>16.2</v>
      </c>
      <c r="I7" s="42">
        <f t="shared" si="0"/>
        <v>6.899999999999945</v>
      </c>
      <c r="J7" s="42">
        <v>1951.1</v>
      </c>
      <c r="K7" s="42">
        <v>2100</v>
      </c>
      <c r="L7" s="4">
        <f t="shared" si="1"/>
        <v>0.9290952380952381</v>
      </c>
      <c r="M7" s="2">
        <v>1804.4</v>
      </c>
      <c r="N7" s="47">
        <v>0</v>
      </c>
      <c r="O7" s="48">
        <v>0</v>
      </c>
      <c r="P7" s="49">
        <v>495.8</v>
      </c>
      <c r="Q7" s="49">
        <v>0</v>
      </c>
      <c r="R7" s="46">
        <v>0.7</v>
      </c>
      <c r="S7" s="35">
        <f t="shared" si="2"/>
        <v>496.5</v>
      </c>
    </row>
    <row r="8" spans="1:19" ht="12.75">
      <c r="A8" s="13">
        <v>41919</v>
      </c>
      <c r="B8" s="42">
        <v>4308.9</v>
      </c>
      <c r="C8" s="80">
        <v>116.7</v>
      </c>
      <c r="D8" s="3">
        <v>0</v>
      </c>
      <c r="E8" s="3">
        <v>5.9</v>
      </c>
      <c r="F8" s="3">
        <v>20.3</v>
      </c>
      <c r="G8" s="3">
        <v>0</v>
      </c>
      <c r="H8" s="3">
        <v>59.9</v>
      </c>
      <c r="I8" s="42">
        <f t="shared" si="0"/>
        <v>2.3000000000003595</v>
      </c>
      <c r="J8" s="42">
        <v>4514</v>
      </c>
      <c r="K8" s="42">
        <v>3600</v>
      </c>
      <c r="L8" s="4">
        <f t="shared" si="1"/>
        <v>1.2538888888888888</v>
      </c>
      <c r="M8" s="2">
        <v>1804.4</v>
      </c>
      <c r="N8" s="47">
        <v>0</v>
      </c>
      <c r="O8" s="48">
        <v>0</v>
      </c>
      <c r="P8" s="49">
        <v>602.3</v>
      </c>
      <c r="Q8" s="49">
        <v>21.9</v>
      </c>
      <c r="R8" s="46">
        <v>0.6</v>
      </c>
      <c r="S8" s="35">
        <f t="shared" si="2"/>
        <v>624.8</v>
      </c>
    </row>
    <row r="9" spans="1:19" ht="12.75">
      <c r="A9" s="13">
        <v>41920</v>
      </c>
      <c r="B9" s="42">
        <v>608.1</v>
      </c>
      <c r="C9" s="80">
        <v>83.1</v>
      </c>
      <c r="D9" s="3">
        <v>0</v>
      </c>
      <c r="E9" s="3">
        <v>5</v>
      </c>
      <c r="F9" s="3">
        <v>34.4</v>
      </c>
      <c r="G9" s="3">
        <v>0</v>
      </c>
      <c r="H9" s="3">
        <v>11.9</v>
      </c>
      <c r="I9" s="42">
        <f t="shared" si="0"/>
        <v>6.999999999999984</v>
      </c>
      <c r="J9" s="42">
        <v>749.5</v>
      </c>
      <c r="K9" s="42">
        <v>1200</v>
      </c>
      <c r="L9" s="4">
        <f t="shared" si="1"/>
        <v>0.6245833333333334</v>
      </c>
      <c r="M9" s="2">
        <v>1804.4</v>
      </c>
      <c r="N9" s="47">
        <v>0</v>
      </c>
      <c r="O9" s="48">
        <v>0</v>
      </c>
      <c r="P9" s="49">
        <v>300.1</v>
      </c>
      <c r="Q9" s="49">
        <v>0</v>
      </c>
      <c r="R9" s="46">
        <v>0.53</v>
      </c>
      <c r="S9" s="35">
        <f t="shared" si="2"/>
        <v>300.63</v>
      </c>
    </row>
    <row r="10" spans="1:19" ht="12.75">
      <c r="A10" s="13">
        <v>41921</v>
      </c>
      <c r="B10" s="42">
        <v>755.4</v>
      </c>
      <c r="C10" s="80">
        <v>39.3</v>
      </c>
      <c r="D10" s="3">
        <v>0</v>
      </c>
      <c r="E10" s="3">
        <v>7.4</v>
      </c>
      <c r="F10" s="3">
        <v>38.9</v>
      </c>
      <c r="G10" s="3">
        <v>0</v>
      </c>
      <c r="H10" s="3">
        <v>35.7</v>
      </c>
      <c r="I10" s="82">
        <f t="shared" si="0"/>
        <v>20.199999999999996</v>
      </c>
      <c r="J10" s="42">
        <v>896.9</v>
      </c>
      <c r="K10" s="56">
        <v>1000</v>
      </c>
      <c r="L10" s="4">
        <f t="shared" si="1"/>
        <v>0.8969</v>
      </c>
      <c r="M10" s="2">
        <v>1804.4</v>
      </c>
      <c r="N10" s="47">
        <v>0</v>
      </c>
      <c r="O10" s="48">
        <v>0</v>
      </c>
      <c r="P10" s="49">
        <v>211.5</v>
      </c>
      <c r="Q10" s="49">
        <v>0</v>
      </c>
      <c r="R10" s="46">
        <v>1.6</v>
      </c>
      <c r="S10" s="35">
        <f t="shared" si="2"/>
        <v>213.1</v>
      </c>
    </row>
    <row r="11" spans="1:19" ht="12.75">
      <c r="A11" s="13">
        <v>41922</v>
      </c>
      <c r="B11" s="42">
        <v>1104.4</v>
      </c>
      <c r="C11" s="80">
        <v>157.5</v>
      </c>
      <c r="D11" s="3">
        <v>0</v>
      </c>
      <c r="E11" s="3">
        <v>8.1</v>
      </c>
      <c r="F11" s="3">
        <v>68.7</v>
      </c>
      <c r="G11" s="3">
        <v>0</v>
      </c>
      <c r="H11" s="3">
        <v>11.9</v>
      </c>
      <c r="I11" s="82">
        <f t="shared" si="0"/>
        <v>8.899999999999912</v>
      </c>
      <c r="J11" s="42">
        <v>1359.5</v>
      </c>
      <c r="K11" s="42">
        <v>980</v>
      </c>
      <c r="L11" s="4">
        <f t="shared" si="1"/>
        <v>1.3872448979591836</v>
      </c>
      <c r="M11" s="2">
        <v>1804.4</v>
      </c>
      <c r="N11" s="47">
        <v>0</v>
      </c>
      <c r="O11" s="48">
        <v>0</v>
      </c>
      <c r="P11" s="49">
        <v>229.5</v>
      </c>
      <c r="Q11" s="49">
        <v>0</v>
      </c>
      <c r="R11" s="46">
        <v>0.9</v>
      </c>
      <c r="S11" s="35">
        <f t="shared" si="2"/>
        <v>230.4</v>
      </c>
    </row>
    <row r="12" spans="1:19" ht="12.75">
      <c r="A12" s="13">
        <v>41925</v>
      </c>
      <c r="B12" s="42">
        <v>306.7</v>
      </c>
      <c r="C12" s="80">
        <v>135.7</v>
      </c>
      <c r="D12" s="3">
        <v>0</v>
      </c>
      <c r="E12" s="3">
        <v>3.3</v>
      </c>
      <c r="F12" s="3">
        <v>99.1</v>
      </c>
      <c r="G12" s="3">
        <v>0</v>
      </c>
      <c r="H12" s="3">
        <v>42.8</v>
      </c>
      <c r="I12" s="82">
        <f t="shared" si="0"/>
        <v>7.500000000000043</v>
      </c>
      <c r="J12" s="42">
        <v>595.1</v>
      </c>
      <c r="K12" s="42">
        <v>1100</v>
      </c>
      <c r="L12" s="4">
        <f t="shared" si="1"/>
        <v>0.541</v>
      </c>
      <c r="M12" s="2">
        <v>1804.4</v>
      </c>
      <c r="N12" s="47">
        <v>0</v>
      </c>
      <c r="O12" s="48">
        <v>0</v>
      </c>
      <c r="P12" s="49">
        <v>422.4</v>
      </c>
      <c r="Q12" s="49">
        <v>11.9</v>
      </c>
      <c r="R12" s="46">
        <v>2.1</v>
      </c>
      <c r="S12" s="35">
        <f t="shared" si="2"/>
        <v>436.4</v>
      </c>
    </row>
    <row r="13" spans="1:19" ht="12.75">
      <c r="A13" s="13">
        <v>41926</v>
      </c>
      <c r="B13" s="80">
        <v>1098.4</v>
      </c>
      <c r="C13" s="80">
        <v>117.7</v>
      </c>
      <c r="D13" s="3">
        <v>0</v>
      </c>
      <c r="E13" s="3">
        <v>1.5</v>
      </c>
      <c r="F13" s="3">
        <v>93.8</v>
      </c>
      <c r="G13" s="3">
        <v>0.5</v>
      </c>
      <c r="H13" s="3">
        <v>5.2</v>
      </c>
      <c r="I13" s="82">
        <f t="shared" si="0"/>
        <v>2.6999999999998634</v>
      </c>
      <c r="J13" s="42">
        <v>1319.8</v>
      </c>
      <c r="K13" s="42">
        <v>1500</v>
      </c>
      <c r="L13" s="4">
        <f t="shared" si="1"/>
        <v>0.8798666666666667</v>
      </c>
      <c r="M13" s="2">
        <v>1804.4</v>
      </c>
      <c r="N13" s="47">
        <v>0</v>
      </c>
      <c r="O13" s="48">
        <v>0</v>
      </c>
      <c r="P13" s="49">
        <v>404.1</v>
      </c>
      <c r="Q13" s="49">
        <v>0</v>
      </c>
      <c r="R13" s="46">
        <v>0.4</v>
      </c>
      <c r="S13" s="35">
        <f t="shared" si="2"/>
        <v>404.5</v>
      </c>
    </row>
    <row r="14" spans="1:19" ht="12.75">
      <c r="A14" s="13">
        <v>41927</v>
      </c>
      <c r="B14" s="42">
        <v>2921.1</v>
      </c>
      <c r="C14" s="80">
        <v>113.8</v>
      </c>
      <c r="D14" s="3">
        <v>0</v>
      </c>
      <c r="E14" s="3">
        <v>5.5</v>
      </c>
      <c r="F14" s="3">
        <v>37.5</v>
      </c>
      <c r="G14" s="3">
        <v>0</v>
      </c>
      <c r="H14" s="3">
        <v>4</v>
      </c>
      <c r="I14" s="82">
        <f t="shared" si="0"/>
        <v>5.000000000000185</v>
      </c>
      <c r="J14" s="42">
        <v>3086.9</v>
      </c>
      <c r="K14" s="42">
        <v>3800</v>
      </c>
      <c r="L14" s="4">
        <f t="shared" si="1"/>
        <v>0.8123421052631579</v>
      </c>
      <c r="M14" s="2">
        <v>1804.4</v>
      </c>
      <c r="N14" s="47">
        <v>0</v>
      </c>
      <c r="O14" s="53">
        <v>0</v>
      </c>
      <c r="P14" s="54">
        <v>438.7</v>
      </c>
      <c r="Q14" s="49">
        <v>1.5</v>
      </c>
      <c r="R14" s="46">
        <v>0.7</v>
      </c>
      <c r="S14" s="35">
        <f t="shared" si="2"/>
        <v>440.9</v>
      </c>
    </row>
    <row r="15" spans="1:19" ht="12.75">
      <c r="A15" s="13">
        <v>41928</v>
      </c>
      <c r="B15" s="42">
        <v>1664.7</v>
      </c>
      <c r="C15" s="80">
        <v>107.2</v>
      </c>
      <c r="D15" s="3">
        <v>0</v>
      </c>
      <c r="E15" s="3">
        <v>0.7</v>
      </c>
      <c r="F15" s="3">
        <v>6.7</v>
      </c>
      <c r="G15" s="3">
        <v>0</v>
      </c>
      <c r="H15" s="3">
        <v>5</v>
      </c>
      <c r="I15" s="82">
        <f>J15-B15-C15-D15-E15-F15-G15-H15</f>
        <v>1.3999999999999977</v>
      </c>
      <c r="J15" s="42">
        <v>1785.7</v>
      </c>
      <c r="K15" s="42">
        <v>1200</v>
      </c>
      <c r="L15" s="4">
        <f t="shared" si="1"/>
        <v>1.4880833333333334</v>
      </c>
      <c r="M15" s="2">
        <v>1804.4</v>
      </c>
      <c r="N15" s="47">
        <v>30.8</v>
      </c>
      <c r="O15" s="53">
        <v>0</v>
      </c>
      <c r="P15" s="54">
        <v>614.6</v>
      </c>
      <c r="Q15" s="49">
        <v>0</v>
      </c>
      <c r="R15" s="46">
        <v>0.5</v>
      </c>
      <c r="S15" s="35">
        <f t="shared" si="2"/>
        <v>645.9</v>
      </c>
    </row>
    <row r="16" spans="1:19" ht="12.75">
      <c r="A16" s="13">
        <v>41929</v>
      </c>
      <c r="B16" s="48">
        <v>823.4</v>
      </c>
      <c r="C16" s="69">
        <v>133.2</v>
      </c>
      <c r="D16" s="79">
        <v>0</v>
      </c>
      <c r="E16" s="79">
        <v>6.4</v>
      </c>
      <c r="F16" s="79">
        <v>0.7</v>
      </c>
      <c r="G16" s="79">
        <v>0</v>
      </c>
      <c r="H16" s="79">
        <v>9.2</v>
      </c>
      <c r="I16" s="69">
        <f>J16-B16-C16-D16-E16-F16-G16-H16</f>
        <v>1.1000000000000352</v>
      </c>
      <c r="J16" s="48">
        <v>974</v>
      </c>
      <c r="K16" s="56">
        <v>1200</v>
      </c>
      <c r="L16" s="4">
        <f>J15/K16</f>
        <v>1.4880833333333334</v>
      </c>
      <c r="M16" s="2">
        <v>1804.4</v>
      </c>
      <c r="N16" s="47">
        <v>55.7</v>
      </c>
      <c r="O16" s="53">
        <v>0</v>
      </c>
      <c r="P16" s="54">
        <v>718.7</v>
      </c>
      <c r="Q16" s="49">
        <v>0</v>
      </c>
      <c r="R16" s="46">
        <v>2.1</v>
      </c>
      <c r="S16" s="35">
        <f t="shared" si="2"/>
        <v>776.5000000000001</v>
      </c>
    </row>
    <row r="17" spans="1:19" ht="12.75">
      <c r="A17" s="13">
        <v>41932</v>
      </c>
      <c r="B17" s="42">
        <v>1562.3</v>
      </c>
      <c r="C17" s="80">
        <v>189.5</v>
      </c>
      <c r="D17" s="3">
        <v>0</v>
      </c>
      <c r="E17" s="3">
        <v>9.1</v>
      </c>
      <c r="F17" s="3">
        <v>3</v>
      </c>
      <c r="G17" s="3">
        <v>0</v>
      </c>
      <c r="H17" s="3">
        <v>3.3</v>
      </c>
      <c r="I17" s="82">
        <f>J17-B17-C17-D17-E17-F17-G17-H17</f>
        <v>2.899999999999955</v>
      </c>
      <c r="J17" s="42">
        <v>1770.1</v>
      </c>
      <c r="K17" s="56">
        <v>1100</v>
      </c>
      <c r="L17" s="4">
        <f t="shared" si="1"/>
        <v>1.609181818181818</v>
      </c>
      <c r="M17" s="2">
        <v>1804.4</v>
      </c>
      <c r="N17" s="47">
        <v>0</v>
      </c>
      <c r="O17" s="53">
        <v>0</v>
      </c>
      <c r="P17" s="54">
        <v>626.4</v>
      </c>
      <c r="Q17" s="49">
        <v>0</v>
      </c>
      <c r="R17" s="46">
        <v>1.3</v>
      </c>
      <c r="S17" s="35">
        <f t="shared" si="2"/>
        <v>627.6999999999999</v>
      </c>
    </row>
    <row r="18" spans="1:19" ht="12.75">
      <c r="A18" s="13">
        <v>41933</v>
      </c>
      <c r="B18" s="42">
        <v>1520.8</v>
      </c>
      <c r="C18" s="80">
        <v>108.2</v>
      </c>
      <c r="D18" s="3">
        <v>0</v>
      </c>
      <c r="E18" s="3">
        <v>2.8</v>
      </c>
      <c r="F18" s="3">
        <v>2</v>
      </c>
      <c r="G18" s="3">
        <v>0</v>
      </c>
      <c r="H18" s="3">
        <v>0</v>
      </c>
      <c r="I18" s="82">
        <f t="shared" si="0"/>
        <v>1.9999999999999973</v>
      </c>
      <c r="J18" s="42">
        <v>1635.8</v>
      </c>
      <c r="K18" s="42">
        <v>2300</v>
      </c>
      <c r="L18" s="4">
        <f t="shared" si="1"/>
        <v>0.7112173913043478</v>
      </c>
      <c r="M18" s="2">
        <v>1804.4</v>
      </c>
      <c r="N18" s="47">
        <v>2.2</v>
      </c>
      <c r="O18" s="53">
        <v>0</v>
      </c>
      <c r="P18" s="54">
        <v>263.6</v>
      </c>
      <c r="Q18" s="49">
        <v>0</v>
      </c>
      <c r="R18" s="46">
        <v>0.4</v>
      </c>
      <c r="S18" s="35">
        <f>N18+O18+Q18+P18+R18</f>
        <v>266.2</v>
      </c>
    </row>
    <row r="19" spans="1:19" ht="12.75">
      <c r="A19" s="13">
        <v>41934</v>
      </c>
      <c r="B19" s="42">
        <v>2246.5</v>
      </c>
      <c r="C19" s="80">
        <v>110.1</v>
      </c>
      <c r="D19" s="3">
        <v>0</v>
      </c>
      <c r="E19" s="3">
        <v>4.9</v>
      </c>
      <c r="F19" s="3">
        <v>0</v>
      </c>
      <c r="G19" s="3">
        <v>0</v>
      </c>
      <c r="H19" s="3">
        <v>1.3</v>
      </c>
      <c r="I19" s="82">
        <f t="shared" si="0"/>
        <v>0.29999999999991434</v>
      </c>
      <c r="J19" s="42">
        <v>2363.1</v>
      </c>
      <c r="K19" s="42">
        <v>3300</v>
      </c>
      <c r="L19" s="4">
        <f t="shared" si="1"/>
        <v>0.7160909090909091</v>
      </c>
      <c r="M19" s="2">
        <v>1804.4</v>
      </c>
      <c r="N19" s="47">
        <v>0</v>
      </c>
      <c r="O19" s="53">
        <v>0</v>
      </c>
      <c r="P19" s="54">
        <v>467.8</v>
      </c>
      <c r="Q19" s="49">
        <v>0</v>
      </c>
      <c r="R19" s="46">
        <v>6.3</v>
      </c>
      <c r="S19" s="35">
        <f>N19+O19+Q19+P19+R19</f>
        <v>474.1</v>
      </c>
    </row>
    <row r="20" spans="1:19" ht="12.75">
      <c r="A20" s="13">
        <v>41935</v>
      </c>
      <c r="B20" s="42">
        <v>1585.3</v>
      </c>
      <c r="C20" s="80">
        <v>189.1</v>
      </c>
      <c r="D20" s="3">
        <v>0</v>
      </c>
      <c r="E20" s="3">
        <v>3.8</v>
      </c>
      <c r="F20" s="3">
        <v>0</v>
      </c>
      <c r="G20" s="3">
        <v>0.6</v>
      </c>
      <c r="H20" s="3">
        <v>12.4</v>
      </c>
      <c r="I20" s="82">
        <f t="shared" si="0"/>
        <v>0.2000000000001414</v>
      </c>
      <c r="J20" s="42">
        <v>1791.4</v>
      </c>
      <c r="K20" s="42">
        <v>1100</v>
      </c>
      <c r="L20" s="4">
        <f t="shared" si="1"/>
        <v>1.6285454545454545</v>
      </c>
      <c r="M20" s="2">
        <v>1804.4</v>
      </c>
      <c r="N20" s="47">
        <v>0</v>
      </c>
      <c r="O20" s="53">
        <v>0</v>
      </c>
      <c r="P20" s="54">
        <v>151.4</v>
      </c>
      <c r="Q20" s="49">
        <v>0</v>
      </c>
      <c r="R20" s="46">
        <v>1</v>
      </c>
      <c r="S20" s="35">
        <f t="shared" si="2"/>
        <v>152.4</v>
      </c>
    </row>
    <row r="21" spans="1:19" ht="12.75">
      <c r="A21" s="13">
        <v>41936</v>
      </c>
      <c r="B21" s="42">
        <v>351.1</v>
      </c>
      <c r="C21" s="80">
        <v>334.5</v>
      </c>
      <c r="D21" s="3">
        <v>0</v>
      </c>
      <c r="E21" s="3">
        <v>1.95</v>
      </c>
      <c r="F21" s="3">
        <v>0.5</v>
      </c>
      <c r="G21" s="3">
        <v>0</v>
      </c>
      <c r="H21" s="3">
        <v>5.3</v>
      </c>
      <c r="I21" s="82">
        <f t="shared" si="0"/>
        <v>4.250000000000001</v>
      </c>
      <c r="J21" s="42">
        <v>697.6</v>
      </c>
      <c r="K21" s="42">
        <v>990</v>
      </c>
      <c r="L21" s="4">
        <f t="shared" si="1"/>
        <v>0.7046464646464646</v>
      </c>
      <c r="M21" s="2">
        <v>1804.4</v>
      </c>
      <c r="N21" s="47">
        <v>0</v>
      </c>
      <c r="O21" s="53">
        <v>0</v>
      </c>
      <c r="P21" s="54">
        <v>266.6</v>
      </c>
      <c r="Q21" s="49">
        <v>0</v>
      </c>
      <c r="R21" s="46">
        <v>2.3</v>
      </c>
      <c r="S21" s="35">
        <f t="shared" si="2"/>
        <v>268.90000000000003</v>
      </c>
    </row>
    <row r="22" spans="1:19" ht="12.75">
      <c r="A22" s="13">
        <v>41939</v>
      </c>
      <c r="B22" s="42">
        <v>675.8</v>
      </c>
      <c r="C22" s="81">
        <v>571.3</v>
      </c>
      <c r="D22" s="7">
        <v>-500</v>
      </c>
      <c r="E22" s="7">
        <v>1.8</v>
      </c>
      <c r="F22" s="7">
        <v>0.5</v>
      </c>
      <c r="G22" s="7">
        <v>0</v>
      </c>
      <c r="H22" s="7">
        <v>1</v>
      </c>
      <c r="I22" s="82">
        <f t="shared" si="0"/>
        <v>2.200000000000114</v>
      </c>
      <c r="J22" s="42">
        <v>752.6</v>
      </c>
      <c r="K22" s="42">
        <v>980</v>
      </c>
      <c r="L22" s="4">
        <f t="shared" si="1"/>
        <v>0.7679591836734694</v>
      </c>
      <c r="M22" s="2">
        <v>1804.4</v>
      </c>
      <c r="N22" s="47">
        <v>0</v>
      </c>
      <c r="O22" s="53">
        <v>0</v>
      </c>
      <c r="P22" s="54">
        <v>196.8</v>
      </c>
      <c r="Q22" s="49">
        <v>0</v>
      </c>
      <c r="R22" s="46">
        <v>2.6</v>
      </c>
      <c r="S22" s="35">
        <f t="shared" si="2"/>
        <v>199.4</v>
      </c>
    </row>
    <row r="23" spans="1:19" ht="12.75">
      <c r="A23" s="13">
        <v>41940</v>
      </c>
      <c r="B23" s="42">
        <v>509.7</v>
      </c>
      <c r="C23" s="81">
        <v>1204.5</v>
      </c>
      <c r="D23" s="7">
        <v>11.5</v>
      </c>
      <c r="E23" s="7">
        <v>0.6</v>
      </c>
      <c r="F23" s="7">
        <v>5.1</v>
      </c>
      <c r="G23" s="7">
        <v>0</v>
      </c>
      <c r="H23" s="7">
        <v>0.1</v>
      </c>
      <c r="I23" s="82">
        <f t="shared" si="0"/>
        <v>3.900000000000046</v>
      </c>
      <c r="J23" s="42">
        <v>1735.4</v>
      </c>
      <c r="K23" s="42">
        <v>1100</v>
      </c>
      <c r="L23" s="4">
        <f t="shared" si="1"/>
        <v>1.5776363636363637</v>
      </c>
      <c r="M23" s="2">
        <v>1804.4</v>
      </c>
      <c r="N23" s="47">
        <v>13.5</v>
      </c>
      <c r="O23" s="53">
        <v>0</v>
      </c>
      <c r="P23" s="54">
        <v>448.3</v>
      </c>
      <c r="Q23" s="49">
        <v>0</v>
      </c>
      <c r="R23" s="46">
        <v>47</v>
      </c>
      <c r="S23" s="35">
        <f t="shared" si="2"/>
        <v>508.8</v>
      </c>
    </row>
    <row r="24" spans="1:19" ht="12.75">
      <c r="A24" s="13">
        <v>41941</v>
      </c>
      <c r="B24" s="42">
        <v>1173.2</v>
      </c>
      <c r="C24" s="81">
        <v>1804.4</v>
      </c>
      <c r="D24" s="7">
        <v>0</v>
      </c>
      <c r="E24" s="7">
        <v>3.8</v>
      </c>
      <c r="F24" s="7">
        <v>1.5</v>
      </c>
      <c r="G24" s="7">
        <v>0</v>
      </c>
      <c r="H24" s="7">
        <v>0</v>
      </c>
      <c r="I24" s="82">
        <f t="shared" si="0"/>
        <v>4.400000000000046</v>
      </c>
      <c r="J24" s="42">
        <v>2987.3</v>
      </c>
      <c r="K24" s="42">
        <v>2900</v>
      </c>
      <c r="L24" s="4">
        <f t="shared" si="1"/>
        <v>1.0301034482758622</v>
      </c>
      <c r="M24" s="2">
        <v>1804.4</v>
      </c>
      <c r="N24" s="47">
        <v>16.1</v>
      </c>
      <c r="O24" s="53">
        <v>0</v>
      </c>
      <c r="P24" s="54">
        <v>315</v>
      </c>
      <c r="Q24" s="49">
        <v>1.5</v>
      </c>
      <c r="R24" s="46">
        <v>7</v>
      </c>
      <c r="S24" s="35">
        <f t="shared" si="2"/>
        <v>339.6</v>
      </c>
    </row>
    <row r="25" spans="1:19" ht="12.75">
      <c r="A25" s="13">
        <v>41942</v>
      </c>
      <c r="B25" s="42">
        <v>3135.4</v>
      </c>
      <c r="C25" s="81">
        <v>1054.9</v>
      </c>
      <c r="D25" s="7">
        <v>0</v>
      </c>
      <c r="E25" s="7">
        <v>0.9</v>
      </c>
      <c r="F25" s="7">
        <v>2.2</v>
      </c>
      <c r="G25" s="7">
        <v>0</v>
      </c>
      <c r="H25" s="7">
        <v>14.2</v>
      </c>
      <c r="I25" s="82">
        <f t="shared" si="0"/>
        <v>0.8999999999998209</v>
      </c>
      <c r="J25" s="42">
        <v>4208.5</v>
      </c>
      <c r="K25" s="42">
        <v>3900</v>
      </c>
      <c r="L25" s="4">
        <f t="shared" si="1"/>
        <v>1.079102564102564</v>
      </c>
      <c r="M25" s="2">
        <v>1804.4</v>
      </c>
      <c r="N25" s="47">
        <v>0</v>
      </c>
      <c r="O25" s="53">
        <v>0</v>
      </c>
      <c r="P25" s="54">
        <v>297.6</v>
      </c>
      <c r="Q25" s="49">
        <v>21.9</v>
      </c>
      <c r="R25" s="46">
        <v>16.9</v>
      </c>
      <c r="S25" s="35">
        <f t="shared" si="2"/>
        <v>336.4</v>
      </c>
    </row>
    <row r="26" spans="1:19" ht="13.5" thickBot="1">
      <c r="A26" s="13">
        <v>41943</v>
      </c>
      <c r="B26" s="106">
        <v>3194.9</v>
      </c>
      <c r="C26" s="81">
        <v>143.1</v>
      </c>
      <c r="D26" s="7">
        <v>0</v>
      </c>
      <c r="E26" s="7">
        <v>0.8</v>
      </c>
      <c r="F26" s="7">
        <v>1.9</v>
      </c>
      <c r="G26" s="7">
        <v>0</v>
      </c>
      <c r="H26" s="7">
        <v>1.3</v>
      </c>
      <c r="I26" s="82">
        <f t="shared" si="0"/>
        <v>4.699999999999734</v>
      </c>
      <c r="J26" s="106">
        <v>3346.7</v>
      </c>
      <c r="K26" s="106">
        <v>2633.3</v>
      </c>
      <c r="L26" s="4">
        <f t="shared" si="1"/>
        <v>1.2709148217066037</v>
      </c>
      <c r="M26" s="2">
        <v>1804.4</v>
      </c>
      <c r="N26" s="112">
        <v>0</v>
      </c>
      <c r="O26" s="113">
        <v>0</v>
      </c>
      <c r="P26" s="113">
        <v>275.7</v>
      </c>
      <c r="Q26" s="113">
        <v>0</v>
      </c>
      <c r="R26" s="113">
        <v>26.8</v>
      </c>
      <c r="S26" s="114">
        <f t="shared" si="2"/>
        <v>302.5</v>
      </c>
    </row>
    <row r="27" spans="1:19" ht="13.5" thickBot="1">
      <c r="A27" s="39" t="s">
        <v>33</v>
      </c>
      <c r="B27" s="43">
        <f>SUM(B4:B26)</f>
        <v>33408.5</v>
      </c>
      <c r="C27" s="43">
        <f>SUM(C4:C26)</f>
        <v>7034.4</v>
      </c>
      <c r="D27" s="43">
        <f>SUM(D4:D26)</f>
        <v>-476.4</v>
      </c>
      <c r="E27" s="14">
        <f>SUM(E4:E26)</f>
        <v>82.75</v>
      </c>
      <c r="F27" s="14">
        <f>SUM(F4:F26)</f>
        <v>502.5</v>
      </c>
      <c r="G27" s="14">
        <f>SUM(G4:G26)</f>
        <v>571.7</v>
      </c>
      <c r="H27" s="14">
        <f>SUM(H4:H26)</f>
        <v>269.3</v>
      </c>
      <c r="I27" s="43">
        <f>SUM(I4:I25)</f>
        <v>103.05000000000037</v>
      </c>
      <c r="J27" s="43">
        <f>SUM(J4:J26)</f>
        <v>41500.49999999999</v>
      </c>
      <c r="K27" s="43">
        <f>SUM(K4:K26)</f>
        <v>40673.3</v>
      </c>
      <c r="L27" s="15">
        <f t="shared" si="1"/>
        <v>1.0203376662331305</v>
      </c>
      <c r="M27" s="2"/>
      <c r="N27" s="107">
        <f aca="true" t="shared" si="3" ref="N27:S27">SUM(N4:N26)</f>
        <v>368.9</v>
      </c>
      <c r="O27" s="107">
        <f t="shared" si="3"/>
        <v>0</v>
      </c>
      <c r="P27" s="107">
        <f t="shared" si="3"/>
        <v>8320.800000000001</v>
      </c>
      <c r="Q27" s="107">
        <f t="shared" si="3"/>
        <v>59.099999999999994</v>
      </c>
      <c r="R27" s="107">
        <f t="shared" si="3"/>
        <v>122.92999999999999</v>
      </c>
      <c r="S27" s="107">
        <f t="shared" si="3"/>
        <v>8871.729999999998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3" t="s">
        <v>41</v>
      </c>
      <c r="O30" s="123"/>
      <c r="P30" s="123"/>
      <c r="Q30" s="123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5" t="s">
        <v>34</v>
      </c>
      <c r="O31" s="125"/>
      <c r="P31" s="125"/>
      <c r="Q31" s="125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5">
        <v>41944</v>
      </c>
      <c r="O32" s="126">
        <v>116950.02928</v>
      </c>
      <c r="P32" s="126"/>
      <c r="Q32" s="126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16"/>
      <c r="O33" s="126"/>
      <c r="P33" s="126"/>
      <c r="Q33" s="126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v>107929.43275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17" t="s">
        <v>56</v>
      </c>
      <c r="P35" s="118"/>
      <c r="Q35" s="61"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19" t="s">
        <v>57</v>
      </c>
      <c r="P36" s="119"/>
      <c r="Q36" s="83">
        <v>9020.59653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20" t="s">
        <v>60</v>
      </c>
      <c r="P37" s="121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3" t="s">
        <v>35</v>
      </c>
      <c r="O40" s="123"/>
      <c r="P40" s="123"/>
      <c r="Q40" s="123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4" t="s">
        <v>36</v>
      </c>
      <c r="O41" s="124"/>
      <c r="P41" s="124"/>
      <c r="Q41" s="124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5">
        <v>41944</v>
      </c>
      <c r="O42" s="122">
        <v>0</v>
      </c>
      <c r="P42" s="122"/>
      <c r="Q42" s="122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16"/>
      <c r="O43" s="122"/>
      <c r="P43" s="122"/>
      <c r="Q43" s="122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N41:Q41"/>
    <mergeCell ref="N42:N43"/>
    <mergeCell ref="O42:Q43"/>
    <mergeCell ref="O35:P35"/>
    <mergeCell ref="O36:P36"/>
    <mergeCell ref="O37:P37"/>
    <mergeCell ref="N40:Q40"/>
    <mergeCell ref="N30:Q30"/>
    <mergeCell ref="N31:Q31"/>
    <mergeCell ref="N32:N33"/>
    <mergeCell ref="O32:Q33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37">
      <selection activeCell="E56" sqref="E56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39" t="s">
        <v>113</v>
      </c>
      <c r="C27" s="139"/>
      <c r="D27" s="139"/>
      <c r="E27" s="139"/>
      <c r="F27" s="139"/>
      <c r="G27" s="139"/>
      <c r="H27" s="139"/>
      <c r="I27" s="139"/>
      <c r="J27" s="139"/>
      <c r="K27" s="139"/>
      <c r="L27" s="140"/>
      <c r="M27" s="140"/>
      <c r="N27" s="140"/>
    </row>
    <row r="28" spans="1:16" ht="78.75" customHeight="1">
      <c r="A28" s="155" t="s">
        <v>40</v>
      </c>
      <c r="B28" s="141" t="s">
        <v>51</v>
      </c>
      <c r="C28" s="142"/>
      <c r="D28" s="152" t="s">
        <v>28</v>
      </c>
      <c r="E28" s="152"/>
      <c r="F28" s="146" t="s">
        <v>29</v>
      </c>
      <c r="G28" s="157"/>
      <c r="H28" s="153" t="s">
        <v>39</v>
      </c>
      <c r="I28" s="146"/>
      <c r="J28" s="153" t="s">
        <v>50</v>
      </c>
      <c r="K28" s="145"/>
      <c r="L28" s="149" t="s">
        <v>45</v>
      </c>
      <c r="M28" s="150"/>
      <c r="N28" s="151"/>
      <c r="O28" s="143" t="s">
        <v>114</v>
      </c>
      <c r="P28" s="144"/>
    </row>
    <row r="29" spans="1:16" ht="45">
      <c r="A29" s="156"/>
      <c r="B29" s="72" t="s">
        <v>110</v>
      </c>
      <c r="C29" s="28" t="s">
        <v>26</v>
      </c>
      <c r="D29" s="72" t="str">
        <f>B29</f>
        <v>план на січень-жовтень  2014р.</v>
      </c>
      <c r="E29" s="28" t="str">
        <f>C29</f>
        <v>факт</v>
      </c>
      <c r="F29" s="71" t="str">
        <f>B29</f>
        <v>план на січень-жовтень  2014р.</v>
      </c>
      <c r="G29" s="95" t="str">
        <f>C29</f>
        <v>факт</v>
      </c>
      <c r="H29" s="72" t="str">
        <f>B29</f>
        <v>план на січень-жовтень  2014р.</v>
      </c>
      <c r="I29" s="28" t="str">
        <f>C29</f>
        <v>факт</v>
      </c>
      <c r="J29" s="71" t="str">
        <f>B29</f>
        <v>план на січень-жовтень  2014р.</v>
      </c>
      <c r="K29" s="95" t="str">
        <f>C29</f>
        <v>факт</v>
      </c>
      <c r="L29" s="67" t="str">
        <f>D29</f>
        <v>план на січень-жовтень  2014р.</v>
      </c>
      <c r="M29" s="28" t="s">
        <v>26</v>
      </c>
      <c r="N29" s="68" t="s">
        <v>27</v>
      </c>
      <c r="O29" s="145"/>
      <c r="P29" s="146"/>
    </row>
    <row r="30" spans="1:16" ht="23.25" customHeight="1" thickBot="1">
      <c r="A30" s="66">
        <f>жовтень!O38</f>
        <v>0</v>
      </c>
      <c r="B30" s="73">
        <v>260.5</v>
      </c>
      <c r="C30" s="73">
        <v>437</v>
      </c>
      <c r="D30" s="74">
        <v>17576.23</v>
      </c>
      <c r="E30" s="74">
        <v>2762.1</v>
      </c>
      <c r="F30" s="75">
        <v>3199.4</v>
      </c>
      <c r="G30" s="76">
        <v>1754.79</v>
      </c>
      <c r="H30" s="76">
        <v>60012.6</v>
      </c>
      <c r="I30" s="76">
        <v>67857.28</v>
      </c>
      <c r="J30" s="76">
        <v>1620.81</v>
      </c>
      <c r="K30" s="96">
        <v>1134.02</v>
      </c>
      <c r="L30" s="97">
        <v>82669.54</v>
      </c>
      <c r="M30" s="77">
        <v>73945.19</v>
      </c>
      <c r="N30" s="78">
        <v>-8724.349999999991</v>
      </c>
      <c r="O30" s="147">
        <v>116950.02928</v>
      </c>
      <c r="P30" s="148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52" t="s">
        <v>47</v>
      </c>
      <c r="P31" s="152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v>107929.43275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v>0</v>
      </c>
    </row>
    <row r="35" spans="15:16" ht="12.75">
      <c r="O35" s="26" t="s">
        <v>48</v>
      </c>
      <c r="P35" s="84">
        <v>9020.59653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v>319706.1</v>
      </c>
      <c r="C47" s="40">
        <v>316022.19</v>
      </c>
      <c r="F47" s="1" t="s">
        <v>25</v>
      </c>
      <c r="G47" s="8"/>
      <c r="H47" s="154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v>64535.84</v>
      </c>
      <c r="C48" s="18">
        <v>68266.84</v>
      </c>
      <c r="G48" s="8"/>
      <c r="H48" s="154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v>1067.6</v>
      </c>
      <c r="C49" s="17">
        <v>-880.89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v>904.5</v>
      </c>
      <c r="C50" s="6">
        <v>865.17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v>5666.5</v>
      </c>
      <c r="C51" s="17">
        <v>5345.96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v>5831.5</v>
      </c>
      <c r="C52" s="17">
        <v>5937.15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2400</v>
      </c>
      <c r="C53" s="17">
        <v>2449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v>4615.299999999937</v>
      </c>
      <c r="C54" s="17">
        <v>1564.8199999999906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v>404727.34</v>
      </c>
      <c r="C55" s="12">
        <v>399570.24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H26" sqref="H26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02">
        <v>45950.2</v>
      </c>
      <c r="H6" s="102">
        <v>42063.6</v>
      </c>
      <c r="I6" s="102">
        <v>45195.7</v>
      </c>
      <c r="J6" s="102">
        <v>43598.2</v>
      </c>
      <c r="K6" s="98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115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103">
        <f t="shared" si="0"/>
        <v>-2851.24</v>
      </c>
      <c r="H7" s="103">
        <f t="shared" si="0"/>
        <v>-2541.92</v>
      </c>
      <c r="I7" s="103">
        <f t="shared" si="0"/>
        <v>-2793.52</v>
      </c>
      <c r="J7" s="103">
        <f t="shared" si="0"/>
        <v>-2669.25</v>
      </c>
      <c r="K7" s="99">
        <f t="shared" si="0"/>
        <v>-2659.7000000000003</v>
      </c>
      <c r="L7" s="24">
        <f t="shared" si="0"/>
        <v>-3774.3100000000004</v>
      </c>
      <c r="M7" s="24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104">
        <v>80.76</v>
      </c>
      <c r="H8" s="104">
        <v>79.88</v>
      </c>
      <c r="I8" s="104">
        <v>79.68</v>
      </c>
      <c r="J8" s="104">
        <v>79.85</v>
      </c>
      <c r="K8" s="100">
        <v>83.7</v>
      </c>
      <c r="L8" s="37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104">
        <v>-2932</v>
      </c>
      <c r="H9" s="104">
        <v>-2621.8</v>
      </c>
      <c r="I9" s="104">
        <v>-2873.2</v>
      </c>
      <c r="J9" s="104">
        <v>-2749.1</v>
      </c>
      <c r="K9" s="100">
        <v>-2743.4</v>
      </c>
      <c r="L9" s="37">
        <v>-3867.3</v>
      </c>
      <c r="M9" s="37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104"/>
      <c r="H10" s="104"/>
      <c r="I10" s="104"/>
      <c r="J10" s="104"/>
      <c r="K10" s="100"/>
      <c r="L10" s="37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104"/>
      <c r="H11" s="104"/>
      <c r="I11" s="104"/>
      <c r="J11" s="104"/>
      <c r="K11" s="100"/>
      <c r="L11" s="37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104"/>
      <c r="H12" s="104"/>
      <c r="I12" s="104"/>
      <c r="J12" s="104"/>
      <c r="K12" s="100"/>
      <c r="L12" s="37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104"/>
      <c r="H13" s="104"/>
      <c r="I13" s="104"/>
      <c r="J13" s="104"/>
      <c r="K13" s="100"/>
      <c r="L13" s="37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104"/>
      <c r="H14" s="104"/>
      <c r="I14" s="104"/>
      <c r="J14" s="104"/>
      <c r="K14" s="100"/>
      <c r="L14" s="37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105">
        <f t="shared" si="2"/>
        <v>43098.96</v>
      </c>
      <c r="H15" s="105">
        <f t="shared" si="2"/>
        <v>39521.68</v>
      </c>
      <c r="I15" s="105">
        <f t="shared" si="2"/>
        <v>42402.18</v>
      </c>
      <c r="J15" s="105">
        <f t="shared" si="2"/>
        <v>40928.95</v>
      </c>
      <c r="K15" s="101">
        <f t="shared" si="2"/>
        <v>41164.3</v>
      </c>
      <c r="L15" s="55">
        <f t="shared" si="2"/>
        <v>41837.89</v>
      </c>
      <c r="M15" s="55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7" t="s">
        <v>65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9"/>
      <c r="M1" s="1"/>
      <c r="N1" s="130" t="s">
        <v>67</v>
      </c>
      <c r="O1" s="131"/>
      <c r="P1" s="131"/>
      <c r="Q1" s="131"/>
      <c r="R1" s="131"/>
      <c r="S1" s="132"/>
    </row>
    <row r="2" spans="1:19" ht="16.5" thickBot="1">
      <c r="A2" s="133" t="s">
        <v>70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1"/>
      <c r="N2" s="136" t="s">
        <v>71</v>
      </c>
      <c r="O2" s="137"/>
      <c r="P2" s="137"/>
      <c r="Q2" s="137"/>
      <c r="R2" s="137"/>
      <c r="S2" s="13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3" t="s">
        <v>41</v>
      </c>
      <c r="O27" s="123"/>
      <c r="P27" s="123"/>
      <c r="Q27" s="123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5" t="s">
        <v>34</v>
      </c>
      <c r="O28" s="125"/>
      <c r="P28" s="125"/>
      <c r="Q28" s="12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5">
        <v>41699</v>
      </c>
      <c r="O29" s="126">
        <f>'[1]лютий'!$D$142</f>
        <v>121970.53</v>
      </c>
      <c r="P29" s="126"/>
      <c r="Q29" s="12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6"/>
      <c r="O30" s="126"/>
      <c r="P30" s="126"/>
      <c r="Q30" s="12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7" t="s">
        <v>56</v>
      </c>
      <c r="P32" s="118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57</v>
      </c>
      <c r="P33" s="119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60</v>
      </c>
      <c r="P34" s="121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3" t="s">
        <v>35</v>
      </c>
      <c r="O37" s="123"/>
      <c r="P37" s="123"/>
      <c r="Q37" s="123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4" t="s">
        <v>36</v>
      </c>
      <c r="O38" s="124"/>
      <c r="P38" s="124"/>
      <c r="Q38" s="124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5">
        <v>41699</v>
      </c>
      <c r="O39" s="122">
        <v>0</v>
      </c>
      <c r="P39" s="122"/>
      <c r="Q39" s="12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6"/>
      <c r="O40" s="122"/>
      <c r="P40" s="122"/>
      <c r="Q40" s="12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7" t="s">
        <v>72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9"/>
      <c r="M1" s="1"/>
      <c r="N1" s="130" t="s">
        <v>74</v>
      </c>
      <c r="O1" s="131"/>
      <c r="P1" s="131"/>
      <c r="Q1" s="131"/>
      <c r="R1" s="131"/>
      <c r="S1" s="132"/>
    </row>
    <row r="2" spans="1:19" ht="16.5" thickBot="1">
      <c r="A2" s="133" t="s">
        <v>75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1"/>
      <c r="N2" s="136" t="s">
        <v>76</v>
      </c>
      <c r="O2" s="137"/>
      <c r="P2" s="137"/>
      <c r="Q2" s="137"/>
      <c r="R2" s="137"/>
      <c r="S2" s="13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3" t="s">
        <v>41</v>
      </c>
      <c r="O27" s="123"/>
      <c r="P27" s="123"/>
      <c r="Q27" s="123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5" t="s">
        <v>34</v>
      </c>
      <c r="O28" s="125"/>
      <c r="P28" s="125"/>
      <c r="Q28" s="12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5">
        <v>41730</v>
      </c>
      <c r="O29" s="126">
        <f>'[1]березень'!$D$142</f>
        <v>114985.02570999999</v>
      </c>
      <c r="P29" s="126"/>
      <c r="Q29" s="12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6"/>
      <c r="O30" s="126"/>
      <c r="P30" s="126"/>
      <c r="Q30" s="12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7" t="s">
        <v>56</v>
      </c>
      <c r="P32" s="118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57</v>
      </c>
      <c r="P33" s="119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60</v>
      </c>
      <c r="P34" s="121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3" t="s">
        <v>35</v>
      </c>
      <c r="O37" s="123"/>
      <c r="P37" s="123"/>
      <c r="Q37" s="123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4" t="s">
        <v>36</v>
      </c>
      <c r="O38" s="124"/>
      <c r="P38" s="124"/>
      <c r="Q38" s="124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5">
        <v>41730</v>
      </c>
      <c r="O39" s="122">
        <v>0</v>
      </c>
      <c r="P39" s="122"/>
      <c r="Q39" s="12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6"/>
      <c r="O40" s="122"/>
      <c r="P40" s="122"/>
      <c r="Q40" s="12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5" sqref="H25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7" t="s">
        <v>77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9"/>
      <c r="M1" s="1"/>
      <c r="N1" s="130" t="s">
        <v>79</v>
      </c>
      <c r="O1" s="131"/>
      <c r="P1" s="131"/>
      <c r="Q1" s="131"/>
      <c r="R1" s="131"/>
      <c r="S1" s="132"/>
    </row>
    <row r="2" spans="1:19" ht="16.5" thickBot="1">
      <c r="A2" s="133" t="s">
        <v>80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1"/>
      <c r="N2" s="136" t="s">
        <v>81</v>
      </c>
      <c r="O2" s="137"/>
      <c r="P2" s="137"/>
      <c r="Q2" s="137"/>
      <c r="R2" s="137"/>
      <c r="S2" s="13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</v>
      </c>
      <c r="I24" s="82">
        <f t="shared" si="0"/>
        <v>7.000000000000341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238.9</v>
      </c>
      <c r="I25" s="43">
        <f t="shared" si="3"/>
        <v>95.18999999999963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3" t="s">
        <v>41</v>
      </c>
      <c r="O28" s="123"/>
      <c r="P28" s="123"/>
      <c r="Q28" s="123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5" t="s">
        <v>34</v>
      </c>
      <c r="O29" s="125"/>
      <c r="P29" s="125"/>
      <c r="Q29" s="125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5">
        <v>41760</v>
      </c>
      <c r="O30" s="126">
        <f>'[1]квітень'!$D$142</f>
        <v>123251.48</v>
      </c>
      <c r="P30" s="126"/>
      <c r="Q30" s="126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6"/>
      <c r="O31" s="126"/>
      <c r="P31" s="126"/>
      <c r="Q31" s="126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7" t="s">
        <v>56</v>
      </c>
      <c r="P33" s="118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9" t="s">
        <v>57</v>
      </c>
      <c r="P34" s="119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0" t="s">
        <v>60</v>
      </c>
      <c r="P35" s="121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3" t="s">
        <v>35</v>
      </c>
      <c r="O38" s="123"/>
      <c r="P38" s="123"/>
      <c r="Q38" s="123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4" t="s">
        <v>36</v>
      </c>
      <c r="O39" s="124"/>
      <c r="P39" s="124"/>
      <c r="Q39" s="124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5">
        <v>41760</v>
      </c>
      <c r="O40" s="122">
        <v>0</v>
      </c>
      <c r="P40" s="122"/>
      <c r="Q40" s="122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6"/>
      <c r="O41" s="122"/>
      <c r="P41" s="122"/>
      <c r="Q41" s="122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N39:Q39"/>
    <mergeCell ref="N40:N41"/>
    <mergeCell ref="O40:Q41"/>
    <mergeCell ref="O33:P33"/>
    <mergeCell ref="O34:P34"/>
    <mergeCell ref="O35:P35"/>
    <mergeCell ref="N38:Q38"/>
    <mergeCell ref="N28:Q28"/>
    <mergeCell ref="N29:Q29"/>
    <mergeCell ref="N30:N31"/>
    <mergeCell ref="O30:Q31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7" t="s">
        <v>82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9"/>
      <c r="M1" s="1"/>
      <c r="N1" s="130" t="s">
        <v>84</v>
      </c>
      <c r="O1" s="131"/>
      <c r="P1" s="131"/>
      <c r="Q1" s="131"/>
      <c r="R1" s="131"/>
      <c r="S1" s="132"/>
    </row>
    <row r="2" spans="1:19" ht="16.5" thickBot="1">
      <c r="A2" s="133" t="s">
        <v>85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1"/>
      <c r="N2" s="136" t="s">
        <v>86</v>
      </c>
      <c r="O2" s="137"/>
      <c r="P2" s="137"/>
      <c r="Q2" s="137"/>
      <c r="R2" s="137"/>
      <c r="S2" s="13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AVERAGE(J4:J22)</f>
        <v>2116.2157894736847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2116.2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4.699999999999633</v>
      </c>
      <c r="J6" s="42">
        <v>4556.5</v>
      </c>
      <c r="K6" s="42">
        <v>2600</v>
      </c>
      <c r="L6" s="4">
        <f t="shared" si="1"/>
        <v>1.7525</v>
      </c>
      <c r="M6" s="2">
        <v>2116.2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12.800000000000018</v>
      </c>
      <c r="J7" s="42">
        <v>832.2</v>
      </c>
      <c r="K7" s="42">
        <v>980</v>
      </c>
      <c r="L7" s="4">
        <f t="shared" si="1"/>
        <v>0.8491836734693878</v>
      </c>
      <c r="M7" s="2">
        <v>2116.2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2116.2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2116.2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2116.2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2116.2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2116.2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2116.2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2116.2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>
        <v>1946.3</v>
      </c>
      <c r="C15" s="80">
        <v>124.5</v>
      </c>
      <c r="D15" s="3">
        <v>0</v>
      </c>
      <c r="E15" s="3">
        <v>3.9</v>
      </c>
      <c r="F15" s="3">
        <v>1.8</v>
      </c>
      <c r="G15" s="3">
        <v>0</v>
      </c>
      <c r="H15" s="3">
        <v>9.3</v>
      </c>
      <c r="I15" s="82">
        <f>J15-B15-C15-D15-E15-F15-G15-H15</f>
        <v>-0.1000000000001382</v>
      </c>
      <c r="J15" s="42">
        <v>2085.7</v>
      </c>
      <c r="K15" s="42">
        <v>1200</v>
      </c>
      <c r="L15" s="4">
        <f t="shared" si="1"/>
        <v>1.7380833333333332</v>
      </c>
      <c r="M15" s="2">
        <v>2116.2</v>
      </c>
      <c r="N15" s="47">
        <v>0</v>
      </c>
      <c r="O15" s="53">
        <v>0</v>
      </c>
      <c r="P15" s="54">
        <v>179.3</v>
      </c>
      <c r="Q15" s="49">
        <v>8.5</v>
      </c>
      <c r="R15" s="46">
        <v>0</v>
      </c>
      <c r="S15" s="35">
        <f t="shared" si="2"/>
        <v>187.8</v>
      </c>
    </row>
    <row r="16" spans="1:19" ht="12.75">
      <c r="A16" s="13">
        <v>41781</v>
      </c>
      <c r="B16" s="48">
        <v>1977.6</v>
      </c>
      <c r="C16" s="69">
        <v>202</v>
      </c>
      <c r="D16" s="79">
        <v>15</v>
      </c>
      <c r="E16" s="79">
        <v>3.1</v>
      </c>
      <c r="F16" s="79">
        <v>6.9</v>
      </c>
      <c r="G16" s="79">
        <v>0</v>
      </c>
      <c r="H16" s="79">
        <v>3.2</v>
      </c>
      <c r="I16" s="69">
        <f>J16-B16-C16-D16-E16-F16-G16-H16</f>
        <v>2.899999999999909</v>
      </c>
      <c r="J16" s="48">
        <v>2210.7</v>
      </c>
      <c r="K16" s="56">
        <v>1600</v>
      </c>
      <c r="L16" s="4">
        <f>J15/K16</f>
        <v>1.3035625</v>
      </c>
      <c r="M16" s="2">
        <v>2116.2</v>
      </c>
      <c r="N16" s="47">
        <v>2.1</v>
      </c>
      <c r="O16" s="53">
        <v>0</v>
      </c>
      <c r="P16" s="54">
        <v>107</v>
      </c>
      <c r="Q16" s="49">
        <v>0</v>
      </c>
      <c r="R16" s="46">
        <v>0</v>
      </c>
      <c r="S16" s="35">
        <f t="shared" si="2"/>
        <v>109.1</v>
      </c>
    </row>
    <row r="17" spans="1:19" ht="12.75">
      <c r="A17" s="13">
        <v>41782</v>
      </c>
      <c r="B17" s="42">
        <v>1369.9</v>
      </c>
      <c r="C17" s="80">
        <v>331.9</v>
      </c>
      <c r="D17" s="3">
        <v>0</v>
      </c>
      <c r="E17" s="3">
        <v>1.3</v>
      </c>
      <c r="F17" s="3">
        <v>0.5</v>
      </c>
      <c r="G17" s="3">
        <v>0.1</v>
      </c>
      <c r="H17" s="3">
        <v>6.3</v>
      </c>
      <c r="I17" s="82">
        <f t="shared" si="0"/>
        <v>-0.09999999999997655</v>
      </c>
      <c r="J17" s="42">
        <v>1709.9</v>
      </c>
      <c r="K17" s="56">
        <v>1400</v>
      </c>
      <c r="L17" s="4">
        <f t="shared" si="1"/>
        <v>1.221357142857143</v>
      </c>
      <c r="M17" s="2">
        <v>2116.2</v>
      </c>
      <c r="N17" s="47">
        <v>0</v>
      </c>
      <c r="O17" s="53">
        <v>157.3</v>
      </c>
      <c r="P17" s="54">
        <v>141.5</v>
      </c>
      <c r="Q17" s="49">
        <v>0</v>
      </c>
      <c r="R17" s="46">
        <v>0</v>
      </c>
      <c r="S17" s="35">
        <f t="shared" si="2"/>
        <v>298.8</v>
      </c>
    </row>
    <row r="18" spans="1:19" ht="12.75">
      <c r="A18" s="13">
        <v>41785</v>
      </c>
      <c r="B18" s="42">
        <v>659.9</v>
      </c>
      <c r="C18" s="80">
        <v>397.3</v>
      </c>
      <c r="D18" s="3">
        <v>0</v>
      </c>
      <c r="E18" s="3">
        <v>1.2</v>
      </c>
      <c r="F18" s="3">
        <v>0.8</v>
      </c>
      <c r="G18" s="3">
        <v>0</v>
      </c>
      <c r="H18" s="3">
        <v>0</v>
      </c>
      <c r="I18" s="82">
        <f t="shared" si="0"/>
        <v>0.0999999999999659</v>
      </c>
      <c r="J18" s="42">
        <v>1059.3</v>
      </c>
      <c r="K18" s="42">
        <v>1200</v>
      </c>
      <c r="L18" s="4">
        <f t="shared" si="1"/>
        <v>0.8827499999999999</v>
      </c>
      <c r="M18" s="2">
        <v>2116.2</v>
      </c>
      <c r="N18" s="47">
        <v>0</v>
      </c>
      <c r="O18" s="53">
        <v>0</v>
      </c>
      <c r="P18" s="54">
        <v>40.2</v>
      </c>
      <c r="Q18" s="49">
        <v>1.3</v>
      </c>
      <c r="R18" s="46">
        <v>0</v>
      </c>
      <c r="S18" s="35">
        <f>N18+O18+Q18+P18+R18</f>
        <v>41.5</v>
      </c>
    </row>
    <row r="19" spans="1:19" ht="12.75">
      <c r="A19" s="13">
        <v>41786</v>
      </c>
      <c r="B19" s="42">
        <v>432.6</v>
      </c>
      <c r="C19" s="80">
        <v>482.8</v>
      </c>
      <c r="D19" s="3">
        <v>0</v>
      </c>
      <c r="E19" s="3">
        <v>6</v>
      </c>
      <c r="F19" s="3">
        <v>0.9</v>
      </c>
      <c r="G19" s="3">
        <v>0</v>
      </c>
      <c r="H19" s="3">
        <v>0.1</v>
      </c>
      <c r="I19" s="82">
        <f t="shared" si="0"/>
        <v>4.099999999999966</v>
      </c>
      <c r="J19" s="42">
        <v>926.5</v>
      </c>
      <c r="K19" s="42">
        <v>1800</v>
      </c>
      <c r="L19" s="4">
        <f t="shared" si="1"/>
        <v>0.5147222222222222</v>
      </c>
      <c r="M19" s="2">
        <v>2116.2</v>
      </c>
      <c r="N19" s="47">
        <v>0</v>
      </c>
      <c r="O19" s="53">
        <v>0</v>
      </c>
      <c r="P19" s="54">
        <v>58.6</v>
      </c>
      <c r="Q19" s="49">
        <v>0</v>
      </c>
      <c r="R19" s="46">
        <v>1</v>
      </c>
      <c r="S19" s="35">
        <f>N19+O19+Q19+P19+R19</f>
        <v>59.6</v>
      </c>
    </row>
    <row r="20" spans="1:19" ht="12.75">
      <c r="A20" s="13">
        <v>41787</v>
      </c>
      <c r="B20" s="42">
        <v>1232.5</v>
      </c>
      <c r="C20" s="80">
        <v>1340.2</v>
      </c>
      <c r="D20" s="3">
        <v>0</v>
      </c>
      <c r="E20" s="3">
        <v>4.1</v>
      </c>
      <c r="F20" s="3">
        <v>4.3</v>
      </c>
      <c r="G20" s="3">
        <v>0</v>
      </c>
      <c r="H20" s="3">
        <v>2.8</v>
      </c>
      <c r="I20" s="82">
        <f t="shared" si="0"/>
        <v>11.29999999999977</v>
      </c>
      <c r="J20" s="42">
        <v>2595.2</v>
      </c>
      <c r="K20" s="42">
        <v>1900</v>
      </c>
      <c r="L20" s="4">
        <f t="shared" si="1"/>
        <v>1.3658947368421053</v>
      </c>
      <c r="M20" s="2">
        <v>2116.2</v>
      </c>
      <c r="N20" s="47">
        <v>14.8</v>
      </c>
      <c r="O20" s="53">
        <v>0</v>
      </c>
      <c r="P20" s="54">
        <v>94</v>
      </c>
      <c r="Q20" s="49">
        <v>0</v>
      </c>
      <c r="R20" s="46">
        <v>0</v>
      </c>
      <c r="S20" s="35">
        <f t="shared" si="2"/>
        <v>108.8</v>
      </c>
    </row>
    <row r="21" spans="1:19" ht="12.75">
      <c r="A21" s="13">
        <v>41788</v>
      </c>
      <c r="B21" s="42">
        <v>4047</v>
      </c>
      <c r="C21" s="80">
        <v>1932.7</v>
      </c>
      <c r="D21" s="3">
        <v>0</v>
      </c>
      <c r="E21" s="3">
        <v>7.4</v>
      </c>
      <c r="F21" s="3">
        <v>3.7</v>
      </c>
      <c r="G21" s="3">
        <v>0</v>
      </c>
      <c r="H21" s="3">
        <v>1.4</v>
      </c>
      <c r="I21" s="82">
        <f t="shared" si="0"/>
        <v>1.049999999999954</v>
      </c>
      <c r="J21" s="42">
        <v>5993.25</v>
      </c>
      <c r="K21" s="42">
        <v>2700</v>
      </c>
      <c r="L21" s="4">
        <f t="shared" si="1"/>
        <v>2.2197222222222224</v>
      </c>
      <c r="M21" s="2">
        <v>2116.2</v>
      </c>
      <c r="N21" s="47">
        <v>0</v>
      </c>
      <c r="O21" s="53">
        <v>0</v>
      </c>
      <c r="P21" s="54">
        <v>80.7</v>
      </c>
      <c r="Q21" s="49">
        <v>0</v>
      </c>
      <c r="R21" s="46">
        <v>0</v>
      </c>
      <c r="S21" s="35">
        <f t="shared" si="2"/>
        <v>80.7</v>
      </c>
    </row>
    <row r="22" spans="1:19" ht="13.5" thickBot="1">
      <c r="A22" s="13">
        <v>41789</v>
      </c>
      <c r="B22" s="42">
        <v>2144.2</v>
      </c>
      <c r="C22" s="81">
        <v>753.9</v>
      </c>
      <c r="D22" s="7">
        <v>22.5</v>
      </c>
      <c r="E22" s="7">
        <v>0.7</v>
      </c>
      <c r="F22" s="7">
        <v>2.3</v>
      </c>
      <c r="G22" s="7">
        <v>0.8</v>
      </c>
      <c r="H22" s="7">
        <v>45.8</v>
      </c>
      <c r="I22" s="82">
        <f t="shared" si="0"/>
        <v>0.3500000000003922</v>
      </c>
      <c r="J22" s="42">
        <v>2970.55</v>
      </c>
      <c r="K22" s="42">
        <v>3389.9</v>
      </c>
      <c r="L22" s="4">
        <f t="shared" si="1"/>
        <v>0.8762942859671377</v>
      </c>
      <c r="M22" s="2">
        <v>2116.2</v>
      </c>
      <c r="N22" s="47">
        <v>0</v>
      </c>
      <c r="O22" s="53">
        <v>0</v>
      </c>
      <c r="P22" s="54">
        <v>54.1</v>
      </c>
      <c r="Q22" s="49">
        <v>0</v>
      </c>
      <c r="R22" s="46">
        <v>0</v>
      </c>
      <c r="S22" s="35">
        <f t="shared" si="2"/>
        <v>54.1</v>
      </c>
    </row>
    <row r="23" spans="1:19" ht="13.5" thickBot="1">
      <c r="A23" s="39" t="s">
        <v>33</v>
      </c>
      <c r="B23" s="43">
        <f aca="true" t="shared" si="3" ref="B23:K23">SUM(B4:B22)</f>
        <v>31640.000000000004</v>
      </c>
      <c r="C23" s="43">
        <f t="shared" si="3"/>
        <v>6787.099999999999</v>
      </c>
      <c r="D23" s="43">
        <f t="shared" si="3"/>
        <v>92.5</v>
      </c>
      <c r="E23" s="14">
        <f t="shared" si="3"/>
        <v>71.4</v>
      </c>
      <c r="F23" s="14">
        <f t="shared" si="3"/>
        <v>523.7999999999998</v>
      </c>
      <c r="G23" s="14">
        <f t="shared" si="3"/>
        <v>579.6</v>
      </c>
      <c r="H23" s="14">
        <f t="shared" si="3"/>
        <v>282</v>
      </c>
      <c r="I23" s="43">
        <f t="shared" si="3"/>
        <v>231.69999999999945</v>
      </c>
      <c r="J23" s="43">
        <f t="shared" si="3"/>
        <v>40208.100000000006</v>
      </c>
      <c r="K23" s="43">
        <f t="shared" si="3"/>
        <v>37119.9</v>
      </c>
      <c r="L23" s="15">
        <f t="shared" si="1"/>
        <v>1.0831952672286296</v>
      </c>
      <c r="M23" s="2"/>
      <c r="N23" s="93">
        <f>SUM(N4:N22)</f>
        <v>583.3</v>
      </c>
      <c r="O23" s="93">
        <f>SUM(O4:O22)</f>
        <v>176.9</v>
      </c>
      <c r="P23" s="93">
        <f>SUM(P4:P22)</f>
        <v>8612.410000000002</v>
      </c>
      <c r="Q23" s="93">
        <f>SUM(Q4:Q22)</f>
        <v>123.45</v>
      </c>
      <c r="R23" s="93">
        <f>SUM(R4:R22)</f>
        <v>1.9100000000000001</v>
      </c>
      <c r="S23" s="93">
        <f>N23+O23+Q23+P23+R23</f>
        <v>9497.970000000001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3" t="s">
        <v>41</v>
      </c>
      <c r="O26" s="123"/>
      <c r="P26" s="123"/>
      <c r="Q26" s="123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5" t="s">
        <v>34</v>
      </c>
      <c r="O27" s="125"/>
      <c r="P27" s="125"/>
      <c r="Q27" s="12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>
        <v>41791</v>
      </c>
      <c r="O28" s="126">
        <f>'[1]травень'!$D$142</f>
        <v>118982.48</v>
      </c>
      <c r="P28" s="126"/>
      <c r="Q28" s="126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6"/>
      <c r="O29" s="126"/>
      <c r="P29" s="126"/>
      <c r="Q29" s="126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105157.26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17" t="s">
        <v>56</v>
      </c>
      <c r="P31" s="118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9" t="s">
        <v>57</v>
      </c>
      <c r="P32" s="119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0" t="s">
        <v>60</v>
      </c>
      <c r="P33" s="121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3" t="s">
        <v>35</v>
      </c>
      <c r="O36" s="123"/>
      <c r="P36" s="123"/>
      <c r="Q36" s="123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4" t="s">
        <v>36</v>
      </c>
      <c r="O37" s="124"/>
      <c r="P37" s="124"/>
      <c r="Q37" s="124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5">
        <v>41791</v>
      </c>
      <c r="O38" s="122">
        <v>0</v>
      </c>
      <c r="P38" s="122"/>
      <c r="Q38" s="122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6"/>
      <c r="O39" s="122"/>
      <c r="P39" s="122"/>
      <c r="Q39" s="122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9" sqref="J1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7" t="s">
        <v>87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9"/>
      <c r="M1" s="1"/>
      <c r="N1" s="130" t="s">
        <v>89</v>
      </c>
      <c r="O1" s="131"/>
      <c r="P1" s="131"/>
      <c r="Q1" s="131"/>
      <c r="R1" s="131"/>
      <c r="S1" s="132"/>
    </row>
    <row r="2" spans="1:19" ht="16.5" thickBot="1">
      <c r="A2" s="133" t="s">
        <v>90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1"/>
      <c r="N2" s="136" t="s">
        <v>91</v>
      </c>
      <c r="O2" s="137"/>
      <c r="P2" s="137"/>
      <c r="Q2" s="137"/>
      <c r="R2" s="137"/>
      <c r="S2" s="13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41792</v>
      </c>
      <c r="B4" s="42">
        <v>685.9</v>
      </c>
      <c r="C4" s="80">
        <v>79.2</v>
      </c>
      <c r="D4" s="3">
        <v>0</v>
      </c>
      <c r="E4" s="3">
        <v>6.4</v>
      </c>
      <c r="F4" s="3">
        <v>12.7</v>
      </c>
      <c r="G4" s="3">
        <v>0</v>
      </c>
      <c r="H4" s="3">
        <v>0.7</v>
      </c>
      <c r="I4" s="42">
        <f aca="true" t="shared" si="0" ref="I4:I22">J4-B4-C4-D4-E4-F4-G4-H4</f>
        <v>2.200000000000043</v>
      </c>
      <c r="J4" s="42">
        <v>787.1</v>
      </c>
      <c r="K4" s="42">
        <v>1300</v>
      </c>
      <c r="L4" s="4">
        <f aca="true" t="shared" si="1" ref="L4:L23">J4/K4</f>
        <v>0.6054615384615385</v>
      </c>
      <c r="M4" s="2">
        <f>AVERAGE(J4:J22)</f>
        <v>2242.6052631578946</v>
      </c>
      <c r="N4" s="44">
        <v>0</v>
      </c>
      <c r="O4" s="45">
        <v>0</v>
      </c>
      <c r="P4" s="46">
        <v>87.4</v>
      </c>
      <c r="Q4" s="46">
        <v>0</v>
      </c>
      <c r="R4" s="46">
        <v>0.05</v>
      </c>
      <c r="S4" s="35">
        <f>N4+O4+Q4+P4+R4</f>
        <v>87.45</v>
      </c>
    </row>
    <row r="5" spans="1:19" ht="12.75">
      <c r="A5" s="13">
        <v>41793</v>
      </c>
      <c r="B5" s="42">
        <v>551.9</v>
      </c>
      <c r="C5" s="80">
        <v>37.4</v>
      </c>
      <c r="D5" s="3">
        <v>0</v>
      </c>
      <c r="E5" s="3">
        <v>0.4</v>
      </c>
      <c r="F5" s="3">
        <v>17.6</v>
      </c>
      <c r="G5" s="3">
        <v>0</v>
      </c>
      <c r="H5" s="3">
        <v>2.3</v>
      </c>
      <c r="I5" s="42">
        <f t="shared" si="0"/>
        <v>0.3000000000000016</v>
      </c>
      <c r="J5" s="42">
        <v>609.9</v>
      </c>
      <c r="K5" s="42">
        <v>2500</v>
      </c>
      <c r="L5" s="4">
        <f t="shared" si="1"/>
        <v>0.24395999999999998</v>
      </c>
      <c r="M5" s="2">
        <v>2242.6</v>
      </c>
      <c r="N5" s="47">
        <v>0</v>
      </c>
      <c r="O5" s="48">
        <v>18</v>
      </c>
      <c r="P5" s="49">
        <v>94.5</v>
      </c>
      <c r="Q5" s="49">
        <v>0</v>
      </c>
      <c r="R5" s="46">
        <v>0</v>
      </c>
      <c r="S5" s="35">
        <f aca="true" t="shared" si="2" ref="S5:S22">N5+O5+Q5+P5+R5</f>
        <v>112.5</v>
      </c>
    </row>
    <row r="6" spans="1:19" ht="12.75">
      <c r="A6" s="13">
        <v>41794</v>
      </c>
      <c r="B6" s="42">
        <v>562.5</v>
      </c>
      <c r="C6" s="80">
        <v>111.4</v>
      </c>
      <c r="D6" s="3">
        <v>0</v>
      </c>
      <c r="E6" s="3">
        <v>3.8</v>
      </c>
      <c r="F6" s="3">
        <v>23.2</v>
      </c>
      <c r="G6" s="3">
        <v>586.5</v>
      </c>
      <c r="H6" s="3">
        <v>11.9</v>
      </c>
      <c r="I6" s="42">
        <f t="shared" si="0"/>
        <v>1.7000000000000224</v>
      </c>
      <c r="J6" s="42">
        <v>1301</v>
      </c>
      <c r="K6" s="42">
        <v>2600</v>
      </c>
      <c r="L6" s="4">
        <f t="shared" si="1"/>
        <v>0.5003846153846154</v>
      </c>
      <c r="M6" s="2">
        <v>2242.6</v>
      </c>
      <c r="N6" s="50">
        <v>0</v>
      </c>
      <c r="O6" s="51">
        <v>0</v>
      </c>
      <c r="P6" s="52">
        <v>100</v>
      </c>
      <c r="Q6" s="52">
        <v>0</v>
      </c>
      <c r="R6" s="86">
        <v>0.4</v>
      </c>
      <c r="S6" s="35">
        <f t="shared" si="2"/>
        <v>100.4</v>
      </c>
    </row>
    <row r="7" spans="1:19" ht="12.75">
      <c r="A7" s="13">
        <v>41795</v>
      </c>
      <c r="B7" s="42">
        <v>2099</v>
      </c>
      <c r="C7" s="80">
        <v>106.6</v>
      </c>
      <c r="D7" s="3">
        <v>0</v>
      </c>
      <c r="E7" s="3">
        <v>2.6</v>
      </c>
      <c r="F7" s="3">
        <v>28.5</v>
      </c>
      <c r="G7" s="3">
        <v>0</v>
      </c>
      <c r="H7" s="3">
        <v>4.2</v>
      </c>
      <c r="I7" s="42">
        <f t="shared" si="0"/>
        <v>4.900000000000186</v>
      </c>
      <c r="J7" s="42">
        <v>2245.8</v>
      </c>
      <c r="K7" s="42">
        <v>980</v>
      </c>
      <c r="L7" s="4">
        <f t="shared" si="1"/>
        <v>2.2916326530612245</v>
      </c>
      <c r="M7" s="2">
        <v>2242.6</v>
      </c>
      <c r="N7" s="47">
        <v>0</v>
      </c>
      <c r="O7" s="48">
        <v>0</v>
      </c>
      <c r="P7" s="49">
        <v>88.8</v>
      </c>
      <c r="Q7" s="49">
        <v>0</v>
      </c>
      <c r="R7" s="46">
        <v>0</v>
      </c>
      <c r="S7" s="35">
        <f t="shared" si="2"/>
        <v>88.8</v>
      </c>
    </row>
    <row r="8" spans="1:19" ht="12.75">
      <c r="A8" s="13">
        <v>41796</v>
      </c>
      <c r="B8" s="42">
        <v>5283</v>
      </c>
      <c r="C8" s="80">
        <v>155.6</v>
      </c>
      <c r="D8" s="3">
        <v>-224.1</v>
      </c>
      <c r="E8" s="3">
        <v>1</v>
      </c>
      <c r="F8" s="3">
        <v>26.7</v>
      </c>
      <c r="G8" s="3">
        <v>0</v>
      </c>
      <c r="H8" s="3">
        <v>37.8</v>
      </c>
      <c r="I8" s="42">
        <f t="shared" si="0"/>
        <v>4.600000000000364</v>
      </c>
      <c r="J8" s="42">
        <v>5284.6</v>
      </c>
      <c r="K8" s="42">
        <v>1100</v>
      </c>
      <c r="L8" s="4">
        <f t="shared" si="1"/>
        <v>4.804181818181818</v>
      </c>
      <c r="M8" s="2">
        <v>2242.6</v>
      </c>
      <c r="N8" s="47">
        <v>0</v>
      </c>
      <c r="O8" s="48">
        <v>29</v>
      </c>
      <c r="P8" s="49">
        <v>133.1</v>
      </c>
      <c r="Q8" s="49">
        <v>0.6</v>
      </c>
      <c r="R8" s="46">
        <v>0.3</v>
      </c>
      <c r="S8" s="35">
        <f t="shared" si="2"/>
        <v>163</v>
      </c>
    </row>
    <row r="9" spans="1:19" ht="12.75">
      <c r="A9" s="13">
        <v>41800</v>
      </c>
      <c r="B9" s="42">
        <v>636.4</v>
      </c>
      <c r="C9" s="80">
        <v>123.3</v>
      </c>
      <c r="D9" s="3">
        <v>-114.9</v>
      </c>
      <c r="E9" s="3">
        <v>3.3</v>
      </c>
      <c r="F9" s="3">
        <v>65.2</v>
      </c>
      <c r="G9" s="3">
        <v>0</v>
      </c>
      <c r="H9" s="3">
        <v>83.8</v>
      </c>
      <c r="I9" s="42">
        <f t="shared" si="0"/>
        <v>17.30000000000001</v>
      </c>
      <c r="J9" s="42">
        <v>814.4</v>
      </c>
      <c r="K9" s="42">
        <v>1200</v>
      </c>
      <c r="L9" s="4">
        <f t="shared" si="1"/>
        <v>0.6786666666666666</v>
      </c>
      <c r="M9" s="2">
        <v>2242.6</v>
      </c>
      <c r="N9" s="47">
        <v>0</v>
      </c>
      <c r="O9" s="48">
        <v>0</v>
      </c>
      <c r="P9" s="49">
        <v>173.1</v>
      </c>
      <c r="Q9" s="49">
        <v>0</v>
      </c>
      <c r="R9" s="46">
        <v>0</v>
      </c>
      <c r="S9" s="35">
        <f t="shared" si="2"/>
        <v>173.1</v>
      </c>
    </row>
    <row r="10" spans="1:19" ht="12.75">
      <c r="A10" s="13">
        <v>41801</v>
      </c>
      <c r="B10" s="42">
        <v>1018.7</v>
      </c>
      <c r="C10" s="80">
        <v>50.4</v>
      </c>
      <c r="D10" s="3">
        <v>0</v>
      </c>
      <c r="E10" s="3">
        <v>0.7</v>
      </c>
      <c r="F10" s="3">
        <v>73.3</v>
      </c>
      <c r="G10" s="3">
        <v>0</v>
      </c>
      <c r="H10" s="3">
        <v>0.4</v>
      </c>
      <c r="I10" s="82">
        <f t="shared" si="0"/>
        <v>6.900000000000039</v>
      </c>
      <c r="J10" s="42">
        <v>1150.4</v>
      </c>
      <c r="K10" s="56">
        <v>1800</v>
      </c>
      <c r="L10" s="4">
        <f t="shared" si="1"/>
        <v>0.6391111111111112</v>
      </c>
      <c r="M10" s="2">
        <v>2242.6</v>
      </c>
      <c r="N10" s="47">
        <v>0</v>
      </c>
      <c r="O10" s="48">
        <v>0</v>
      </c>
      <c r="P10" s="49">
        <v>125.1</v>
      </c>
      <c r="Q10" s="49">
        <v>0</v>
      </c>
      <c r="R10" s="46">
        <v>0</v>
      </c>
      <c r="S10" s="35">
        <f t="shared" si="2"/>
        <v>125.1</v>
      </c>
    </row>
    <row r="11" spans="1:19" ht="12.75">
      <c r="A11" s="13">
        <v>41802</v>
      </c>
      <c r="B11" s="42">
        <v>738.1</v>
      </c>
      <c r="C11" s="80">
        <v>184.3</v>
      </c>
      <c r="D11" s="3">
        <v>0</v>
      </c>
      <c r="E11" s="3">
        <v>3.4</v>
      </c>
      <c r="F11" s="3">
        <v>149.8</v>
      </c>
      <c r="G11" s="3">
        <v>0</v>
      </c>
      <c r="H11" s="3">
        <v>10.6</v>
      </c>
      <c r="I11" s="82">
        <f t="shared" si="0"/>
        <v>13.399999999999858</v>
      </c>
      <c r="J11" s="42">
        <v>1099.6</v>
      </c>
      <c r="K11" s="42">
        <v>3200</v>
      </c>
      <c r="L11" s="4">
        <f t="shared" si="1"/>
        <v>0.34362499999999996</v>
      </c>
      <c r="M11" s="2">
        <v>2242.6</v>
      </c>
      <c r="N11" s="47">
        <v>0</v>
      </c>
      <c r="O11" s="48">
        <v>0</v>
      </c>
      <c r="P11" s="49">
        <v>168.4</v>
      </c>
      <c r="Q11" s="49">
        <v>0</v>
      </c>
      <c r="R11" s="46">
        <v>1.9</v>
      </c>
      <c r="S11" s="35">
        <f t="shared" si="2"/>
        <v>170.3</v>
      </c>
    </row>
    <row r="12" spans="1:19" ht="12.75">
      <c r="A12" s="13">
        <v>41803</v>
      </c>
      <c r="B12" s="42">
        <v>4618</v>
      </c>
      <c r="C12" s="80">
        <v>181.6</v>
      </c>
      <c r="D12" s="3">
        <v>0</v>
      </c>
      <c r="E12" s="3">
        <v>5.3</v>
      </c>
      <c r="F12" s="3">
        <v>135.5</v>
      </c>
      <c r="G12" s="3">
        <v>0</v>
      </c>
      <c r="H12" s="3">
        <v>23.4</v>
      </c>
      <c r="I12" s="82">
        <f t="shared" si="0"/>
        <v>0.8999999999998138</v>
      </c>
      <c r="J12" s="42">
        <v>4964.7</v>
      </c>
      <c r="K12" s="42">
        <v>2200</v>
      </c>
      <c r="L12" s="4">
        <f t="shared" si="1"/>
        <v>2.2566818181818182</v>
      </c>
      <c r="M12" s="2">
        <v>2242.6</v>
      </c>
      <c r="N12" s="47">
        <v>27.4</v>
      </c>
      <c r="O12" s="48">
        <v>0</v>
      </c>
      <c r="P12" s="49">
        <v>212.7</v>
      </c>
      <c r="Q12" s="49">
        <v>0</v>
      </c>
      <c r="R12" s="46">
        <v>0.8</v>
      </c>
      <c r="S12" s="35">
        <f t="shared" si="2"/>
        <v>240.9</v>
      </c>
    </row>
    <row r="13" spans="1:19" ht="12.75">
      <c r="A13" s="13">
        <v>41806</v>
      </c>
      <c r="B13" s="42">
        <v>1120.2</v>
      </c>
      <c r="C13" s="80">
        <v>169.9</v>
      </c>
      <c r="D13" s="3">
        <v>0</v>
      </c>
      <c r="E13" s="3">
        <v>3</v>
      </c>
      <c r="F13" s="3">
        <v>10.6</v>
      </c>
      <c r="G13" s="3">
        <v>0</v>
      </c>
      <c r="H13" s="3">
        <v>1.5</v>
      </c>
      <c r="I13" s="82">
        <f t="shared" si="0"/>
        <v>8.70000000000004</v>
      </c>
      <c r="J13" s="42">
        <v>1313.9</v>
      </c>
      <c r="K13" s="42">
        <v>1850</v>
      </c>
      <c r="L13" s="4">
        <f t="shared" si="1"/>
        <v>0.7102162162162162</v>
      </c>
      <c r="M13" s="2">
        <v>2242.6</v>
      </c>
      <c r="N13" s="47">
        <v>0</v>
      </c>
      <c r="O13" s="48">
        <v>0</v>
      </c>
      <c r="P13" s="49">
        <v>242.7</v>
      </c>
      <c r="Q13" s="49">
        <v>0.4</v>
      </c>
      <c r="R13" s="46">
        <v>0</v>
      </c>
      <c r="S13" s="35">
        <f t="shared" si="2"/>
        <v>243.1</v>
      </c>
    </row>
    <row r="14" spans="1:19" ht="12.75">
      <c r="A14" s="13">
        <v>41807</v>
      </c>
      <c r="B14" s="42">
        <v>610.9</v>
      </c>
      <c r="C14" s="80">
        <v>139.6</v>
      </c>
      <c r="D14" s="3">
        <v>0</v>
      </c>
      <c r="E14" s="3">
        <v>2.5</v>
      </c>
      <c r="F14" s="3">
        <v>0</v>
      </c>
      <c r="G14" s="3">
        <v>0</v>
      </c>
      <c r="H14" s="3">
        <v>17</v>
      </c>
      <c r="I14" s="82">
        <f t="shared" si="0"/>
        <v>4.400000000000006</v>
      </c>
      <c r="J14" s="42">
        <v>774.4</v>
      </c>
      <c r="K14" s="42">
        <v>3200</v>
      </c>
      <c r="L14" s="4">
        <f t="shared" si="1"/>
        <v>0.242</v>
      </c>
      <c r="M14" s="2">
        <v>2242.6</v>
      </c>
      <c r="N14" s="47">
        <v>1.5</v>
      </c>
      <c r="O14" s="53">
        <v>0</v>
      </c>
      <c r="P14" s="54">
        <v>217.3</v>
      </c>
      <c r="Q14" s="49">
        <v>0</v>
      </c>
      <c r="R14" s="46">
        <v>0</v>
      </c>
      <c r="S14" s="35">
        <f t="shared" si="2"/>
        <v>218.8</v>
      </c>
    </row>
    <row r="15" spans="1:19" ht="12.75">
      <c r="A15" s="13">
        <v>41808</v>
      </c>
      <c r="B15" s="42">
        <v>954.4</v>
      </c>
      <c r="C15" s="80">
        <v>355.5</v>
      </c>
      <c r="D15" s="3">
        <v>0</v>
      </c>
      <c r="E15" s="3">
        <v>1.9</v>
      </c>
      <c r="F15" s="3">
        <v>-0.4</v>
      </c>
      <c r="G15" s="3">
        <v>3</v>
      </c>
      <c r="H15" s="3">
        <f>12.8+1.3</f>
        <v>14.100000000000001</v>
      </c>
      <c r="I15" s="82">
        <f>J15-B15-C15-D15-E15-F15-G15-H15</f>
        <v>7.000000000000021</v>
      </c>
      <c r="J15" s="42">
        <v>1335.5</v>
      </c>
      <c r="K15" s="42">
        <v>1200</v>
      </c>
      <c r="L15" s="4">
        <f t="shared" si="1"/>
        <v>1.1129166666666668</v>
      </c>
      <c r="M15" s="2">
        <v>2242.6</v>
      </c>
      <c r="N15" s="47">
        <v>0</v>
      </c>
      <c r="O15" s="53">
        <v>0</v>
      </c>
      <c r="P15" s="54">
        <v>235.8</v>
      </c>
      <c r="Q15" s="49">
        <v>0</v>
      </c>
      <c r="R15" s="46">
        <v>0</v>
      </c>
      <c r="S15" s="35">
        <f t="shared" si="2"/>
        <v>235.8</v>
      </c>
    </row>
    <row r="16" spans="1:19" ht="12.75">
      <c r="A16" s="13">
        <v>41809</v>
      </c>
      <c r="B16" s="48">
        <v>1497</v>
      </c>
      <c r="C16" s="69">
        <v>165.2</v>
      </c>
      <c r="D16" s="79">
        <v>0</v>
      </c>
      <c r="E16" s="79">
        <v>5.5</v>
      </c>
      <c r="F16" s="79">
        <v>10.7</v>
      </c>
      <c r="G16" s="79">
        <v>0</v>
      </c>
      <c r="H16" s="79">
        <v>5.3</v>
      </c>
      <c r="I16" s="69">
        <f>J16-B16-C16-D16-E16-F16-G16-H16</f>
        <v>6.599999999999967</v>
      </c>
      <c r="J16" s="48">
        <v>1690.3</v>
      </c>
      <c r="K16" s="56">
        <v>1600</v>
      </c>
      <c r="L16" s="4">
        <f>J15/K16</f>
        <v>0.8346875</v>
      </c>
      <c r="M16" s="2">
        <v>2242.6</v>
      </c>
      <c r="N16" s="47">
        <v>0</v>
      </c>
      <c r="O16" s="53">
        <v>0</v>
      </c>
      <c r="P16" s="54">
        <v>272.3</v>
      </c>
      <c r="Q16" s="49">
        <v>0</v>
      </c>
      <c r="R16" s="46">
        <v>0.5</v>
      </c>
      <c r="S16" s="35">
        <f t="shared" si="2"/>
        <v>272.8</v>
      </c>
    </row>
    <row r="17" spans="1:19" ht="12.75">
      <c r="A17" s="13">
        <v>41810</v>
      </c>
      <c r="B17" s="42">
        <v>3222.4</v>
      </c>
      <c r="C17" s="80">
        <v>272.8</v>
      </c>
      <c r="D17" s="3">
        <v>0</v>
      </c>
      <c r="E17" s="3">
        <v>3.3</v>
      </c>
      <c r="F17" s="3">
        <v>7.1</v>
      </c>
      <c r="G17" s="3">
        <v>0</v>
      </c>
      <c r="H17" s="3">
        <v>15.4</v>
      </c>
      <c r="I17" s="82">
        <f t="shared" si="0"/>
        <v>1.3999999999999897</v>
      </c>
      <c r="J17" s="42">
        <v>3522.4</v>
      </c>
      <c r="K17" s="56">
        <v>1400</v>
      </c>
      <c r="L17" s="4">
        <f t="shared" si="1"/>
        <v>2.516</v>
      </c>
      <c r="M17" s="2">
        <v>2242.6</v>
      </c>
      <c r="N17" s="47">
        <v>0</v>
      </c>
      <c r="O17" s="53">
        <v>0</v>
      </c>
      <c r="P17" s="54">
        <v>256.25</v>
      </c>
      <c r="Q17" s="49">
        <v>0</v>
      </c>
      <c r="R17" s="46">
        <v>0.2</v>
      </c>
      <c r="S17" s="35">
        <f t="shared" si="2"/>
        <v>256.45</v>
      </c>
    </row>
    <row r="18" spans="1:19" ht="12.75">
      <c r="A18" s="13">
        <v>41813</v>
      </c>
      <c r="B18" s="42">
        <v>1561.1</v>
      </c>
      <c r="C18" s="80">
        <v>444</v>
      </c>
      <c r="D18" s="3">
        <v>0</v>
      </c>
      <c r="E18" s="3">
        <v>1.4</v>
      </c>
      <c r="F18" s="3">
        <v>1.7</v>
      </c>
      <c r="G18" s="3">
        <v>0</v>
      </c>
      <c r="H18" s="3">
        <v>2.6</v>
      </c>
      <c r="I18" s="82">
        <f t="shared" si="0"/>
        <v>0.7000000000000903</v>
      </c>
      <c r="J18" s="42">
        <v>2011.5</v>
      </c>
      <c r="K18" s="42">
        <v>1200</v>
      </c>
      <c r="L18" s="4">
        <f t="shared" si="1"/>
        <v>1.67625</v>
      </c>
      <c r="M18" s="2">
        <v>2242.6</v>
      </c>
      <c r="N18" s="47">
        <v>0</v>
      </c>
      <c r="O18" s="53">
        <v>0</v>
      </c>
      <c r="P18" s="54">
        <v>120.7</v>
      </c>
      <c r="Q18" s="49">
        <v>1.3</v>
      </c>
      <c r="R18" s="46">
        <v>0</v>
      </c>
      <c r="S18" s="35">
        <f>N18+O18+Q18+P18+R18</f>
        <v>122</v>
      </c>
    </row>
    <row r="19" spans="1:19" ht="12.75">
      <c r="A19" s="13">
        <v>41814</v>
      </c>
      <c r="B19" s="42">
        <v>766.2</v>
      </c>
      <c r="C19" s="80">
        <v>557.5</v>
      </c>
      <c r="D19" s="3">
        <v>0</v>
      </c>
      <c r="E19" s="3">
        <v>1.7</v>
      </c>
      <c r="F19" s="3">
        <v>5.7</v>
      </c>
      <c r="G19" s="3">
        <v>0</v>
      </c>
      <c r="H19" s="3">
        <v>1.6</v>
      </c>
      <c r="I19" s="82">
        <f t="shared" si="0"/>
        <v>2.200000000000046</v>
      </c>
      <c r="J19" s="42">
        <v>1334.9</v>
      </c>
      <c r="K19" s="42">
        <v>1800</v>
      </c>
      <c r="L19" s="4">
        <f t="shared" si="1"/>
        <v>0.7416111111111111</v>
      </c>
      <c r="M19" s="2">
        <v>2242.6</v>
      </c>
      <c r="N19" s="47">
        <v>0</v>
      </c>
      <c r="O19" s="53">
        <v>0</v>
      </c>
      <c r="P19" s="54">
        <v>125.4</v>
      </c>
      <c r="Q19" s="49">
        <v>0</v>
      </c>
      <c r="R19" s="46">
        <v>2.3</v>
      </c>
      <c r="S19" s="35">
        <f>N19+O19+Q19+P19+R19</f>
        <v>127.7</v>
      </c>
    </row>
    <row r="20" spans="1:19" ht="12.75">
      <c r="A20" s="13">
        <v>41815</v>
      </c>
      <c r="B20" s="42">
        <v>937.3</v>
      </c>
      <c r="C20" s="80">
        <v>926.5</v>
      </c>
      <c r="D20" s="3">
        <v>0</v>
      </c>
      <c r="E20" s="3">
        <v>5.2</v>
      </c>
      <c r="F20" s="3">
        <v>0.5</v>
      </c>
      <c r="G20" s="3">
        <v>0</v>
      </c>
      <c r="H20" s="3">
        <v>0.2</v>
      </c>
      <c r="I20" s="82">
        <f t="shared" si="0"/>
        <v>8.000000000000092</v>
      </c>
      <c r="J20" s="42">
        <v>1877.7</v>
      </c>
      <c r="K20" s="42">
        <v>1900</v>
      </c>
      <c r="L20" s="4">
        <f t="shared" si="1"/>
        <v>0.9882631578947368</v>
      </c>
      <c r="M20" s="2">
        <v>2242.6</v>
      </c>
      <c r="N20" s="47">
        <v>2.2</v>
      </c>
      <c r="O20" s="53">
        <v>0</v>
      </c>
      <c r="P20" s="54">
        <v>52.7</v>
      </c>
      <c r="Q20" s="49">
        <v>0</v>
      </c>
      <c r="R20" s="46">
        <v>0</v>
      </c>
      <c r="S20" s="35">
        <f t="shared" si="2"/>
        <v>54.900000000000006</v>
      </c>
    </row>
    <row r="21" spans="1:19" ht="12.75">
      <c r="A21" s="13">
        <v>41816</v>
      </c>
      <c r="B21" s="42">
        <v>2979.1</v>
      </c>
      <c r="C21" s="80">
        <v>1280.6</v>
      </c>
      <c r="D21" s="3">
        <v>0</v>
      </c>
      <c r="E21" s="3">
        <v>12.1</v>
      </c>
      <c r="F21" s="3">
        <v>4.1</v>
      </c>
      <c r="G21" s="3">
        <v>0</v>
      </c>
      <c r="H21" s="3">
        <v>0</v>
      </c>
      <c r="I21" s="82">
        <f t="shared" si="0"/>
        <v>1.3000000000000007</v>
      </c>
      <c r="J21" s="42">
        <v>4277.2</v>
      </c>
      <c r="K21" s="42">
        <v>2700</v>
      </c>
      <c r="L21" s="4">
        <f t="shared" si="1"/>
        <v>1.584148148148148</v>
      </c>
      <c r="M21" s="2">
        <v>2242.6</v>
      </c>
      <c r="N21" s="47">
        <v>0</v>
      </c>
      <c r="O21" s="53">
        <v>0</v>
      </c>
      <c r="P21" s="54">
        <v>44.5</v>
      </c>
      <c r="Q21" s="49">
        <v>0</v>
      </c>
      <c r="R21" s="46">
        <v>0.8</v>
      </c>
      <c r="S21" s="35">
        <f t="shared" si="2"/>
        <v>45.3</v>
      </c>
    </row>
    <row r="22" spans="1:19" ht="13.5" thickBot="1">
      <c r="A22" s="13">
        <v>41817</v>
      </c>
      <c r="B22" s="42">
        <v>4395.9</v>
      </c>
      <c r="C22" s="81">
        <v>1787.2</v>
      </c>
      <c r="D22" s="7">
        <v>11.5</v>
      </c>
      <c r="E22" s="7">
        <v>0.9</v>
      </c>
      <c r="F22" s="7">
        <v>2.3</v>
      </c>
      <c r="G22" s="7">
        <v>0</v>
      </c>
      <c r="H22" s="7">
        <v>9.8</v>
      </c>
      <c r="I22" s="82">
        <f t="shared" si="0"/>
        <v>6.600000000000136</v>
      </c>
      <c r="J22" s="42">
        <v>6214.2</v>
      </c>
      <c r="K22" s="42">
        <v>3389.9</v>
      </c>
      <c r="L22" s="4">
        <f t="shared" si="1"/>
        <v>1.8331514203958819</v>
      </c>
      <c r="M22" s="2">
        <v>2242.6</v>
      </c>
      <c r="N22" s="47">
        <v>15.3</v>
      </c>
      <c r="O22" s="53">
        <v>0</v>
      </c>
      <c r="P22" s="54">
        <v>128.7</v>
      </c>
      <c r="Q22" s="49">
        <v>25.2</v>
      </c>
      <c r="R22" s="46">
        <v>1.2</v>
      </c>
      <c r="S22" s="35">
        <f t="shared" si="2"/>
        <v>170.39999999999998</v>
      </c>
    </row>
    <row r="23" spans="1:19" ht="13.5" thickBot="1">
      <c r="A23" s="39" t="s">
        <v>33</v>
      </c>
      <c r="B23" s="43">
        <f aca="true" t="shared" si="3" ref="B23:K23">SUM(B4:B22)</f>
        <v>34238</v>
      </c>
      <c r="C23" s="43">
        <f t="shared" si="3"/>
        <v>7128.599999999999</v>
      </c>
      <c r="D23" s="43">
        <f t="shared" si="3"/>
        <v>-327.5</v>
      </c>
      <c r="E23" s="14">
        <f t="shared" si="3"/>
        <v>64.4</v>
      </c>
      <c r="F23" s="14">
        <f t="shared" si="3"/>
        <v>574.8000000000002</v>
      </c>
      <c r="G23" s="14">
        <f t="shared" si="3"/>
        <v>589.5</v>
      </c>
      <c r="H23" s="14">
        <f t="shared" si="3"/>
        <v>242.6</v>
      </c>
      <c r="I23" s="43">
        <f t="shared" si="3"/>
        <v>99.10000000000072</v>
      </c>
      <c r="J23" s="43">
        <f t="shared" si="3"/>
        <v>42609.5</v>
      </c>
      <c r="K23" s="43">
        <f t="shared" si="3"/>
        <v>37119.9</v>
      </c>
      <c r="L23" s="15">
        <f t="shared" si="1"/>
        <v>1.1478883294405426</v>
      </c>
      <c r="M23" s="2"/>
      <c r="N23" s="93">
        <f>SUM(N4:N22)</f>
        <v>46.4</v>
      </c>
      <c r="O23" s="93">
        <f>SUM(O4:O22)</f>
        <v>47</v>
      </c>
      <c r="P23" s="93">
        <f>SUM(P4:P22)</f>
        <v>2879.4499999999994</v>
      </c>
      <c r="Q23" s="93">
        <f>SUM(Q4:Q22)</f>
        <v>27.5</v>
      </c>
      <c r="R23" s="93">
        <f>SUM(R4:R22)</f>
        <v>8.45</v>
      </c>
      <c r="S23" s="93">
        <f>N23+O23+Q23+P23+R23</f>
        <v>3008.7999999999993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3" t="s">
        <v>41</v>
      </c>
      <c r="O26" s="123"/>
      <c r="P26" s="123"/>
      <c r="Q26" s="123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5" t="s">
        <v>34</v>
      </c>
      <c r="O27" s="125"/>
      <c r="P27" s="125"/>
      <c r="Q27" s="12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>
        <v>41821</v>
      </c>
      <c r="O28" s="126">
        <f>'[1]червень'!$D$143</f>
        <v>117976.29</v>
      </c>
      <c r="P28" s="126"/>
      <c r="Q28" s="126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6"/>
      <c r="O29" s="126"/>
      <c r="P29" s="126"/>
      <c r="Q29" s="126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'[1]червень'!$I$143</f>
        <v>104151.07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17" t="s">
        <v>56</v>
      </c>
      <c r="P31" s="118"/>
      <c r="Q31" s="61">
        <f>'[1]червень'!$I$142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9" t="s">
        <v>57</v>
      </c>
      <c r="P32" s="119"/>
      <c r="Q32" s="83">
        <f>'[1]червень'!$I$140</f>
        <v>9020.59653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0" t="s">
        <v>60</v>
      </c>
      <c r="P33" s="121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3" t="s">
        <v>35</v>
      </c>
      <c r="O36" s="123"/>
      <c r="P36" s="123"/>
      <c r="Q36" s="123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4" t="s">
        <v>36</v>
      </c>
      <c r="O37" s="124"/>
      <c r="P37" s="124"/>
      <c r="Q37" s="124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5">
        <v>41821</v>
      </c>
      <c r="O38" s="122">
        <v>0</v>
      </c>
      <c r="P38" s="122"/>
      <c r="Q38" s="122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6"/>
      <c r="O39" s="122"/>
      <c r="P39" s="122"/>
      <c r="Q39" s="122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4" sqref="G2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7" t="s">
        <v>92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9"/>
      <c r="M1" s="1"/>
      <c r="N1" s="130" t="s">
        <v>94</v>
      </c>
      <c r="O1" s="131"/>
      <c r="P1" s="131"/>
      <c r="Q1" s="131"/>
      <c r="R1" s="131"/>
      <c r="S1" s="132"/>
    </row>
    <row r="2" spans="1:19" ht="16.5" thickBot="1">
      <c r="A2" s="133" t="s">
        <v>95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1"/>
      <c r="N2" s="136" t="s">
        <v>96</v>
      </c>
      <c r="O2" s="137"/>
      <c r="P2" s="137"/>
      <c r="Q2" s="137"/>
      <c r="R2" s="137"/>
      <c r="S2" s="13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41821</v>
      </c>
      <c r="B4" s="42">
        <v>621.7</v>
      </c>
      <c r="C4" s="80">
        <v>86.7</v>
      </c>
      <c r="D4" s="3">
        <v>0</v>
      </c>
      <c r="E4" s="3">
        <v>1.4</v>
      </c>
      <c r="F4" s="3">
        <v>13.3</v>
      </c>
      <c r="G4" s="3">
        <v>0</v>
      </c>
      <c r="H4" s="3">
        <v>1.3</v>
      </c>
      <c r="I4" s="42">
        <f aca="true" t="shared" si="0" ref="I4:I26">J4-B4-C4-D4-E4-F4-G4-H4</f>
        <v>-1.4000000000000494</v>
      </c>
      <c r="J4" s="42">
        <v>723</v>
      </c>
      <c r="K4" s="42">
        <v>720</v>
      </c>
      <c r="L4" s="4">
        <f aca="true" t="shared" si="1" ref="L4:L27">J4/K4</f>
        <v>1.0041666666666667</v>
      </c>
      <c r="M4" s="2">
        <f>AVERAGE(J4:J26)</f>
        <v>1904.7973913043477</v>
      </c>
      <c r="N4" s="44">
        <v>0</v>
      </c>
      <c r="O4" s="45">
        <v>0</v>
      </c>
      <c r="P4" s="46">
        <v>103</v>
      </c>
      <c r="Q4" s="46">
        <v>0</v>
      </c>
      <c r="R4" s="46">
        <v>1</v>
      </c>
      <c r="S4" s="35">
        <f>N4+O4+Q4+P4+R4</f>
        <v>104</v>
      </c>
    </row>
    <row r="5" spans="1:19" ht="12.75">
      <c r="A5" s="13">
        <v>41822</v>
      </c>
      <c r="B5" s="42">
        <v>302.8</v>
      </c>
      <c r="C5" s="80">
        <v>77.4</v>
      </c>
      <c r="D5" s="3">
        <v>0</v>
      </c>
      <c r="E5" s="3">
        <v>6.8</v>
      </c>
      <c r="F5" s="3">
        <v>10.7</v>
      </c>
      <c r="G5" s="3">
        <v>0</v>
      </c>
      <c r="H5" s="3">
        <v>0.8</v>
      </c>
      <c r="I5" s="42">
        <f t="shared" si="0"/>
        <v>14.69999999999997</v>
      </c>
      <c r="J5" s="42">
        <v>413.2</v>
      </c>
      <c r="K5" s="42">
        <v>950</v>
      </c>
      <c r="L5" s="4">
        <f t="shared" si="1"/>
        <v>0.43494736842105264</v>
      </c>
      <c r="M5" s="2">
        <v>1904.8</v>
      </c>
      <c r="N5" s="47">
        <v>18.4</v>
      </c>
      <c r="O5" s="48">
        <v>0</v>
      </c>
      <c r="P5" s="49">
        <v>242.3</v>
      </c>
      <c r="Q5" s="49">
        <v>0</v>
      </c>
      <c r="R5" s="46">
        <v>1.73</v>
      </c>
      <c r="S5" s="35">
        <f aca="true" t="shared" si="2" ref="S5:S26">N5+O5+Q5+P5+R5</f>
        <v>262.43</v>
      </c>
    </row>
    <row r="6" spans="1:19" ht="12.75">
      <c r="A6" s="13">
        <v>41823</v>
      </c>
      <c r="B6" s="42">
        <v>773.4</v>
      </c>
      <c r="C6" s="80">
        <v>83.7</v>
      </c>
      <c r="D6" s="3">
        <v>0</v>
      </c>
      <c r="E6" s="3">
        <v>1.7</v>
      </c>
      <c r="F6" s="3">
        <v>24.5</v>
      </c>
      <c r="G6" s="3">
        <v>591.6</v>
      </c>
      <c r="H6" s="3">
        <v>29.7</v>
      </c>
      <c r="I6" s="42">
        <f t="shared" si="0"/>
        <v>2.3000000000000007</v>
      </c>
      <c r="J6" s="42">
        <v>1506.9</v>
      </c>
      <c r="K6" s="42">
        <v>980</v>
      </c>
      <c r="L6" s="4">
        <f t="shared" si="1"/>
        <v>1.5376530612244899</v>
      </c>
      <c r="M6" s="2">
        <v>1904.8</v>
      </c>
      <c r="N6" s="50">
        <v>0</v>
      </c>
      <c r="O6" s="51">
        <v>0</v>
      </c>
      <c r="P6" s="52">
        <v>220.3</v>
      </c>
      <c r="Q6" s="52">
        <v>0</v>
      </c>
      <c r="R6" s="86">
        <v>0.3</v>
      </c>
      <c r="S6" s="35">
        <f t="shared" si="2"/>
        <v>220.60000000000002</v>
      </c>
    </row>
    <row r="7" spans="1:19" ht="12.75">
      <c r="A7" s="13">
        <v>41824</v>
      </c>
      <c r="B7" s="42">
        <v>2387.8</v>
      </c>
      <c r="C7" s="80">
        <v>194.2</v>
      </c>
      <c r="D7" s="3">
        <v>0</v>
      </c>
      <c r="E7" s="3">
        <v>2.1</v>
      </c>
      <c r="F7" s="3">
        <v>22.3</v>
      </c>
      <c r="G7" s="3">
        <v>0</v>
      </c>
      <c r="H7" s="3">
        <v>4.3</v>
      </c>
      <c r="I7" s="42">
        <f t="shared" si="0"/>
        <v>1.2999999999998275</v>
      </c>
      <c r="J7" s="42">
        <v>2612</v>
      </c>
      <c r="K7" s="42">
        <v>1600</v>
      </c>
      <c r="L7" s="4">
        <f t="shared" si="1"/>
        <v>1.6325</v>
      </c>
      <c r="M7" s="2">
        <v>1904.8</v>
      </c>
      <c r="N7" s="47">
        <v>0</v>
      </c>
      <c r="O7" s="48">
        <v>0</v>
      </c>
      <c r="P7" s="49">
        <v>403.6</v>
      </c>
      <c r="Q7" s="49">
        <v>2.5</v>
      </c>
      <c r="R7" s="46">
        <v>0</v>
      </c>
      <c r="S7" s="35">
        <f t="shared" si="2"/>
        <v>406.1</v>
      </c>
    </row>
    <row r="8" spans="1:19" ht="12.75">
      <c r="A8" s="13">
        <v>41827</v>
      </c>
      <c r="B8" s="42">
        <v>4729.2</v>
      </c>
      <c r="C8" s="80">
        <v>134.2</v>
      </c>
      <c r="D8" s="3">
        <v>0</v>
      </c>
      <c r="E8" s="3">
        <v>6.4</v>
      </c>
      <c r="F8" s="3">
        <v>33.1</v>
      </c>
      <c r="G8" s="3">
        <v>0</v>
      </c>
      <c r="H8" s="3">
        <v>15.6</v>
      </c>
      <c r="I8" s="42">
        <f t="shared" si="0"/>
        <v>13.700000000000012</v>
      </c>
      <c r="J8" s="42">
        <v>4932.2</v>
      </c>
      <c r="K8" s="42">
        <v>3100</v>
      </c>
      <c r="L8" s="4">
        <f t="shared" si="1"/>
        <v>1.591032258064516</v>
      </c>
      <c r="M8" s="2">
        <v>1904.8</v>
      </c>
      <c r="N8" s="47">
        <v>0</v>
      </c>
      <c r="O8" s="48">
        <v>0</v>
      </c>
      <c r="P8" s="49">
        <v>225.5</v>
      </c>
      <c r="Q8" s="49">
        <v>0</v>
      </c>
      <c r="R8" s="46">
        <v>0.5</v>
      </c>
      <c r="S8" s="35">
        <f t="shared" si="2"/>
        <v>226</v>
      </c>
    </row>
    <row r="9" spans="1:19" ht="12.75">
      <c r="A9" s="13">
        <v>41828</v>
      </c>
      <c r="B9" s="42">
        <v>540.4</v>
      </c>
      <c r="C9" s="80">
        <v>130.7</v>
      </c>
      <c r="D9" s="3">
        <v>11</v>
      </c>
      <c r="E9" s="3">
        <v>6.6</v>
      </c>
      <c r="F9" s="3">
        <v>23.4</v>
      </c>
      <c r="G9" s="3">
        <v>0</v>
      </c>
      <c r="H9" s="3">
        <v>13.8</v>
      </c>
      <c r="I9" s="42">
        <f t="shared" si="0"/>
        <v>9.940000000000065</v>
      </c>
      <c r="J9" s="42">
        <v>735.84</v>
      </c>
      <c r="K9" s="42">
        <v>1200</v>
      </c>
      <c r="L9" s="4">
        <f t="shared" si="1"/>
        <v>0.6132000000000001</v>
      </c>
      <c r="M9" s="2">
        <v>1904.8</v>
      </c>
      <c r="N9" s="47">
        <v>0</v>
      </c>
      <c r="O9" s="48">
        <v>0</v>
      </c>
      <c r="P9" s="49">
        <v>364.92</v>
      </c>
      <c r="Q9" s="49">
        <v>0</v>
      </c>
      <c r="R9" s="46">
        <v>2</v>
      </c>
      <c r="S9" s="35">
        <f t="shared" si="2"/>
        <v>366.92</v>
      </c>
    </row>
    <row r="10" spans="1:19" ht="12.75">
      <c r="A10" s="13">
        <v>41829</v>
      </c>
      <c r="B10" s="42">
        <v>790.5</v>
      </c>
      <c r="C10" s="80">
        <v>168.9</v>
      </c>
      <c r="D10" s="3">
        <v>0</v>
      </c>
      <c r="E10" s="3">
        <v>5.6</v>
      </c>
      <c r="F10" s="3">
        <v>67.4</v>
      </c>
      <c r="G10" s="3">
        <v>0</v>
      </c>
      <c r="H10" s="3">
        <v>57.8</v>
      </c>
      <c r="I10" s="82">
        <f t="shared" si="0"/>
        <v>25.500000000000043</v>
      </c>
      <c r="J10" s="42">
        <v>1115.7</v>
      </c>
      <c r="K10" s="56">
        <v>1100</v>
      </c>
      <c r="L10" s="4">
        <f t="shared" si="1"/>
        <v>1.0142727272727272</v>
      </c>
      <c r="M10" s="2">
        <v>1904.8</v>
      </c>
      <c r="N10" s="47">
        <v>0</v>
      </c>
      <c r="O10" s="48">
        <v>0</v>
      </c>
      <c r="P10" s="49">
        <v>373.7</v>
      </c>
      <c r="Q10" s="49">
        <v>0.43</v>
      </c>
      <c r="R10" s="46">
        <v>0.1</v>
      </c>
      <c r="S10" s="35">
        <f t="shared" si="2"/>
        <v>374.23</v>
      </c>
    </row>
    <row r="11" spans="1:19" ht="12.75">
      <c r="A11" s="13">
        <v>41830</v>
      </c>
      <c r="B11" s="42">
        <v>778.5</v>
      </c>
      <c r="C11" s="80">
        <v>115.4</v>
      </c>
      <c r="D11" s="3">
        <v>1.9</v>
      </c>
      <c r="E11" s="3">
        <v>1.8</v>
      </c>
      <c r="F11" s="3">
        <v>51.6</v>
      </c>
      <c r="G11" s="3">
        <v>0</v>
      </c>
      <c r="H11" s="3">
        <v>28.5</v>
      </c>
      <c r="I11" s="82">
        <f t="shared" si="0"/>
        <v>7.5000000000000355</v>
      </c>
      <c r="J11" s="42">
        <v>985.2</v>
      </c>
      <c r="K11" s="42">
        <v>1150</v>
      </c>
      <c r="L11" s="4">
        <f t="shared" si="1"/>
        <v>0.8566956521739131</v>
      </c>
      <c r="M11" s="2">
        <v>1904.8</v>
      </c>
      <c r="N11" s="47">
        <v>0</v>
      </c>
      <c r="O11" s="48">
        <v>0</v>
      </c>
      <c r="P11" s="49">
        <v>324.7</v>
      </c>
      <c r="Q11" s="49">
        <v>0</v>
      </c>
      <c r="R11" s="46">
        <v>0.5</v>
      </c>
      <c r="S11" s="35">
        <f t="shared" si="2"/>
        <v>325.2</v>
      </c>
    </row>
    <row r="12" spans="1:19" ht="12.75">
      <c r="A12" s="13">
        <v>41831</v>
      </c>
      <c r="B12" s="42">
        <v>734.4</v>
      </c>
      <c r="C12" s="80">
        <v>117.6</v>
      </c>
      <c r="D12" s="3">
        <v>0</v>
      </c>
      <c r="E12" s="3">
        <v>3.9</v>
      </c>
      <c r="F12" s="3">
        <v>80.1</v>
      </c>
      <c r="G12" s="3">
        <v>0</v>
      </c>
      <c r="H12" s="3">
        <v>16.7</v>
      </c>
      <c r="I12" s="82">
        <f t="shared" si="0"/>
        <v>5.400000000000052</v>
      </c>
      <c r="J12" s="42">
        <v>958.1</v>
      </c>
      <c r="K12" s="42">
        <v>1100</v>
      </c>
      <c r="L12" s="4">
        <f t="shared" si="1"/>
        <v>0.871</v>
      </c>
      <c r="M12" s="2">
        <v>1904.8</v>
      </c>
      <c r="N12" s="47">
        <v>1.3</v>
      </c>
      <c r="O12" s="48">
        <v>0</v>
      </c>
      <c r="P12" s="49">
        <v>313.4</v>
      </c>
      <c r="Q12" s="49">
        <v>0</v>
      </c>
      <c r="R12" s="46">
        <v>0.1</v>
      </c>
      <c r="S12" s="35">
        <f t="shared" si="2"/>
        <v>314.8</v>
      </c>
    </row>
    <row r="13" spans="1:19" ht="12.75">
      <c r="A13" s="13">
        <v>41834</v>
      </c>
      <c r="B13" s="42">
        <v>753.1</v>
      </c>
      <c r="C13" s="80">
        <v>84.6</v>
      </c>
      <c r="D13" s="3">
        <v>0</v>
      </c>
      <c r="E13" s="3">
        <v>4.6</v>
      </c>
      <c r="F13" s="3">
        <v>105.1</v>
      </c>
      <c r="G13" s="3">
        <v>0</v>
      </c>
      <c r="H13" s="3">
        <v>9.1</v>
      </c>
      <c r="I13" s="82">
        <f t="shared" si="0"/>
        <v>2.4999999999999947</v>
      </c>
      <c r="J13" s="42">
        <v>959</v>
      </c>
      <c r="K13" s="42">
        <v>1500</v>
      </c>
      <c r="L13" s="4">
        <f t="shared" si="1"/>
        <v>0.6393333333333333</v>
      </c>
      <c r="M13" s="2">
        <v>1904.8</v>
      </c>
      <c r="N13" s="47">
        <v>0</v>
      </c>
      <c r="O13" s="48">
        <v>0</v>
      </c>
      <c r="P13" s="49">
        <v>291.1</v>
      </c>
      <c r="Q13" s="49">
        <v>33</v>
      </c>
      <c r="R13" s="46">
        <v>0.8</v>
      </c>
      <c r="S13" s="35">
        <f t="shared" si="2"/>
        <v>324.90000000000003</v>
      </c>
    </row>
    <row r="14" spans="1:19" ht="12.75">
      <c r="A14" s="13">
        <v>41835</v>
      </c>
      <c r="B14" s="42">
        <v>3361</v>
      </c>
      <c r="C14" s="80">
        <v>194.9</v>
      </c>
      <c r="D14" s="3">
        <v>0</v>
      </c>
      <c r="E14" s="3">
        <v>6.9</v>
      </c>
      <c r="F14" s="3">
        <v>39.3</v>
      </c>
      <c r="G14" s="3">
        <v>0</v>
      </c>
      <c r="H14" s="3">
        <v>6.5</v>
      </c>
      <c r="I14" s="82">
        <f t="shared" si="0"/>
        <v>3.7000000000001805</v>
      </c>
      <c r="J14" s="42">
        <v>3612.3</v>
      </c>
      <c r="K14" s="42">
        <v>3200</v>
      </c>
      <c r="L14" s="4">
        <f t="shared" si="1"/>
        <v>1.1288437500000001</v>
      </c>
      <c r="M14" s="2">
        <v>1904.8</v>
      </c>
      <c r="N14" s="47">
        <v>0</v>
      </c>
      <c r="O14" s="53">
        <v>19.2</v>
      </c>
      <c r="P14" s="54">
        <v>440.9</v>
      </c>
      <c r="Q14" s="49">
        <v>0</v>
      </c>
      <c r="R14" s="46">
        <v>0.3</v>
      </c>
      <c r="S14" s="35">
        <f t="shared" si="2"/>
        <v>460.4</v>
      </c>
    </row>
    <row r="15" spans="1:19" ht="12.75">
      <c r="A15" s="13">
        <v>41836</v>
      </c>
      <c r="B15" s="42">
        <v>1219.7</v>
      </c>
      <c r="C15" s="80">
        <v>157.2</v>
      </c>
      <c r="D15" s="3">
        <v>6</v>
      </c>
      <c r="E15" s="3">
        <v>5.7</v>
      </c>
      <c r="F15" s="3">
        <v>3.7</v>
      </c>
      <c r="G15" s="3">
        <v>0</v>
      </c>
      <c r="H15" s="3">
        <v>11.2</v>
      </c>
      <c r="I15" s="82">
        <f>J15-B15-C15-D15-E15-F15-G15-H15</f>
        <v>4.999999999999968</v>
      </c>
      <c r="J15" s="42">
        <v>1408.5</v>
      </c>
      <c r="K15" s="42">
        <v>1600</v>
      </c>
      <c r="L15" s="4">
        <f t="shared" si="1"/>
        <v>0.8803125</v>
      </c>
      <c r="M15" s="2">
        <v>1904.8</v>
      </c>
      <c r="N15" s="47">
        <v>27.7</v>
      </c>
      <c r="O15" s="53">
        <v>0</v>
      </c>
      <c r="P15" s="54">
        <v>373.9</v>
      </c>
      <c r="Q15" s="49">
        <v>0</v>
      </c>
      <c r="R15" s="46">
        <v>6.2</v>
      </c>
      <c r="S15" s="35">
        <f t="shared" si="2"/>
        <v>407.79999999999995</v>
      </c>
    </row>
    <row r="16" spans="1:19" ht="12.75">
      <c r="A16" s="13">
        <v>41837</v>
      </c>
      <c r="B16" s="48">
        <v>701.2</v>
      </c>
      <c r="C16" s="69">
        <v>74</v>
      </c>
      <c r="D16" s="79">
        <v>0</v>
      </c>
      <c r="E16" s="79">
        <v>2.1</v>
      </c>
      <c r="F16" s="79">
        <v>1</v>
      </c>
      <c r="G16" s="79">
        <v>0</v>
      </c>
      <c r="H16" s="79">
        <v>0</v>
      </c>
      <c r="I16" s="69">
        <f>J16-B16-C16-D16-E16-F16-G16-H16</f>
        <v>1.5999999999999317</v>
      </c>
      <c r="J16" s="48">
        <v>779.9</v>
      </c>
      <c r="K16" s="56">
        <v>1500</v>
      </c>
      <c r="L16" s="4">
        <f>J15/K16</f>
        <v>0.939</v>
      </c>
      <c r="M16" s="2">
        <v>1904.8</v>
      </c>
      <c r="N16" s="47">
        <v>53.5</v>
      </c>
      <c r="O16" s="53">
        <v>0</v>
      </c>
      <c r="P16" s="54">
        <v>489.74</v>
      </c>
      <c r="Q16" s="49">
        <v>0</v>
      </c>
      <c r="R16" s="46">
        <v>0.72</v>
      </c>
      <c r="S16" s="35">
        <f t="shared" si="2"/>
        <v>543.96</v>
      </c>
    </row>
    <row r="17" spans="1:19" ht="12.75">
      <c r="A17" s="13">
        <v>41838</v>
      </c>
      <c r="B17" s="42">
        <v>1732.95</v>
      </c>
      <c r="C17" s="80">
        <v>122.7</v>
      </c>
      <c r="D17" s="3">
        <v>0</v>
      </c>
      <c r="E17" s="3">
        <v>8.8</v>
      </c>
      <c r="F17" s="3">
        <v>2.3</v>
      </c>
      <c r="G17" s="3">
        <v>0</v>
      </c>
      <c r="H17" s="3">
        <v>5.7</v>
      </c>
      <c r="I17" s="82">
        <f t="shared" si="0"/>
        <v>3.450000000000041</v>
      </c>
      <c r="J17" s="42">
        <v>1875.9</v>
      </c>
      <c r="K17" s="56">
        <v>1500</v>
      </c>
      <c r="L17" s="4">
        <f t="shared" si="1"/>
        <v>1.2506000000000002</v>
      </c>
      <c r="M17" s="2">
        <v>1904.8</v>
      </c>
      <c r="N17" s="47">
        <v>0</v>
      </c>
      <c r="O17" s="53">
        <v>0</v>
      </c>
      <c r="P17" s="54">
        <v>554.1</v>
      </c>
      <c r="Q17" s="49">
        <v>0</v>
      </c>
      <c r="R17" s="46">
        <v>2.6</v>
      </c>
      <c r="S17" s="35">
        <f t="shared" si="2"/>
        <v>556.7</v>
      </c>
    </row>
    <row r="18" spans="1:19" ht="12.75">
      <c r="A18" s="13">
        <v>41841</v>
      </c>
      <c r="B18" s="42">
        <v>1746.8</v>
      </c>
      <c r="C18" s="80">
        <v>156.1</v>
      </c>
      <c r="D18" s="3">
        <v>0</v>
      </c>
      <c r="E18" s="3">
        <v>6.4</v>
      </c>
      <c r="F18" s="3">
        <v>1.3</v>
      </c>
      <c r="G18" s="3">
        <v>0</v>
      </c>
      <c r="H18" s="3">
        <v>0.9</v>
      </c>
      <c r="I18" s="82">
        <f t="shared" si="0"/>
        <v>9.90000000000014</v>
      </c>
      <c r="J18" s="42">
        <v>1921.4</v>
      </c>
      <c r="K18" s="42">
        <v>1800</v>
      </c>
      <c r="L18" s="4">
        <f t="shared" si="1"/>
        <v>1.0674444444444444</v>
      </c>
      <c r="M18" s="2">
        <v>1904.8</v>
      </c>
      <c r="N18" s="47">
        <v>2.8</v>
      </c>
      <c r="O18" s="53">
        <v>0</v>
      </c>
      <c r="P18" s="54">
        <v>709.04</v>
      </c>
      <c r="Q18" s="49">
        <v>0</v>
      </c>
      <c r="R18" s="46">
        <v>0.7</v>
      </c>
      <c r="S18" s="35">
        <f>N18+O18+Q18+P18+R18</f>
        <v>712.54</v>
      </c>
    </row>
    <row r="19" spans="1:19" ht="12.75">
      <c r="A19" s="13">
        <v>41842</v>
      </c>
      <c r="B19" s="42">
        <v>2241.1</v>
      </c>
      <c r="C19" s="80">
        <v>269.5</v>
      </c>
      <c r="D19" s="3">
        <v>0.3</v>
      </c>
      <c r="E19" s="3">
        <v>8.1</v>
      </c>
      <c r="F19" s="3">
        <v>6.3</v>
      </c>
      <c r="G19" s="3">
        <v>0</v>
      </c>
      <c r="H19" s="3">
        <v>0.2</v>
      </c>
      <c r="I19" s="82">
        <f t="shared" si="0"/>
        <v>5.8000000000002725</v>
      </c>
      <c r="J19" s="42">
        <v>2531.3</v>
      </c>
      <c r="K19" s="42">
        <v>2760</v>
      </c>
      <c r="L19" s="4">
        <f t="shared" si="1"/>
        <v>0.9171376811594204</v>
      </c>
      <c r="M19" s="2">
        <v>1904.8</v>
      </c>
      <c r="N19" s="47">
        <v>0</v>
      </c>
      <c r="O19" s="53">
        <v>0</v>
      </c>
      <c r="P19" s="54">
        <v>178.6</v>
      </c>
      <c r="Q19" s="49">
        <v>0</v>
      </c>
      <c r="R19" s="46">
        <v>0.6</v>
      </c>
      <c r="S19" s="35">
        <f>N19+O19+Q19+P19+R19</f>
        <v>179.2</v>
      </c>
    </row>
    <row r="20" spans="1:19" ht="12.75">
      <c r="A20" s="13">
        <v>41843</v>
      </c>
      <c r="B20" s="42">
        <v>1734.5</v>
      </c>
      <c r="C20" s="80">
        <v>211.3</v>
      </c>
      <c r="D20" s="3">
        <v>0</v>
      </c>
      <c r="E20" s="3">
        <v>1.3</v>
      </c>
      <c r="F20" s="3">
        <v>1</v>
      </c>
      <c r="G20" s="3">
        <v>0.1</v>
      </c>
      <c r="H20" s="3">
        <v>3.2</v>
      </c>
      <c r="I20" s="82">
        <f t="shared" si="0"/>
        <v>4.899999999999943</v>
      </c>
      <c r="J20" s="42">
        <v>1956.3</v>
      </c>
      <c r="K20" s="42">
        <v>1200</v>
      </c>
      <c r="L20" s="4">
        <f t="shared" si="1"/>
        <v>1.63025</v>
      </c>
      <c r="M20" s="2">
        <v>1904.8</v>
      </c>
      <c r="N20" s="47">
        <v>2.2</v>
      </c>
      <c r="O20" s="53">
        <v>0</v>
      </c>
      <c r="P20" s="54">
        <v>373.93</v>
      </c>
      <c r="Q20" s="49">
        <v>0</v>
      </c>
      <c r="R20" s="46">
        <v>3.83</v>
      </c>
      <c r="S20" s="35">
        <f t="shared" si="2"/>
        <v>379.96</v>
      </c>
    </row>
    <row r="21" spans="1:19" ht="12.75">
      <c r="A21" s="13">
        <v>41844</v>
      </c>
      <c r="B21" s="42">
        <v>762.6</v>
      </c>
      <c r="C21" s="80">
        <v>326.8</v>
      </c>
      <c r="D21" s="3">
        <v>0</v>
      </c>
      <c r="E21" s="3">
        <v>3.3</v>
      </c>
      <c r="F21" s="3">
        <v>3.5</v>
      </c>
      <c r="G21" s="3">
        <v>0</v>
      </c>
      <c r="H21" s="3">
        <v>10.8</v>
      </c>
      <c r="I21" s="82">
        <f t="shared" si="0"/>
        <v>2.0999999999998735</v>
      </c>
      <c r="J21" s="42">
        <v>1109.1</v>
      </c>
      <c r="K21" s="42">
        <v>1500</v>
      </c>
      <c r="L21" s="4">
        <f t="shared" si="1"/>
        <v>0.7394</v>
      </c>
      <c r="M21" s="2">
        <v>1904.8</v>
      </c>
      <c r="N21" s="47">
        <v>0</v>
      </c>
      <c r="O21" s="53">
        <v>0</v>
      </c>
      <c r="P21" s="54">
        <v>329.94</v>
      </c>
      <c r="Q21" s="49">
        <v>0</v>
      </c>
      <c r="R21" s="46">
        <v>2.34</v>
      </c>
      <c r="S21" s="35">
        <f t="shared" si="2"/>
        <v>332.28</v>
      </c>
    </row>
    <row r="22" spans="1:19" ht="12.75">
      <c r="A22" s="13">
        <v>41845</v>
      </c>
      <c r="B22" s="42">
        <v>586.4</v>
      </c>
      <c r="C22" s="81">
        <v>482.7</v>
      </c>
      <c r="D22" s="7">
        <v>0</v>
      </c>
      <c r="E22" s="7">
        <v>8.8</v>
      </c>
      <c r="F22" s="7">
        <v>3.7</v>
      </c>
      <c r="G22" s="7">
        <v>0</v>
      </c>
      <c r="H22" s="7">
        <v>0</v>
      </c>
      <c r="I22" s="82">
        <f t="shared" si="0"/>
        <v>4.199999999999988</v>
      </c>
      <c r="J22" s="42">
        <v>1085.8</v>
      </c>
      <c r="K22" s="42">
        <v>1400</v>
      </c>
      <c r="L22" s="4">
        <f t="shared" si="1"/>
        <v>0.7755714285714286</v>
      </c>
      <c r="M22" s="2">
        <v>1904.8</v>
      </c>
      <c r="N22" s="47">
        <v>0</v>
      </c>
      <c r="O22" s="53">
        <v>0</v>
      </c>
      <c r="P22" s="54">
        <v>259.1</v>
      </c>
      <c r="Q22" s="49">
        <v>0</v>
      </c>
      <c r="R22" s="46">
        <v>17.84</v>
      </c>
      <c r="S22" s="35">
        <f t="shared" si="2"/>
        <v>276.94</v>
      </c>
    </row>
    <row r="23" spans="1:19" ht="12.75">
      <c r="A23" s="13">
        <v>41848</v>
      </c>
      <c r="B23" s="42">
        <v>735.9</v>
      </c>
      <c r="C23" s="81">
        <v>816.1</v>
      </c>
      <c r="D23" s="7">
        <v>0</v>
      </c>
      <c r="E23" s="7">
        <v>10.7</v>
      </c>
      <c r="F23" s="7">
        <v>1</v>
      </c>
      <c r="G23" s="7">
        <v>0</v>
      </c>
      <c r="H23" s="7">
        <v>23.7</v>
      </c>
      <c r="I23" s="82">
        <f t="shared" si="0"/>
        <v>1.399999999999956</v>
      </c>
      <c r="J23" s="42">
        <v>1588.8</v>
      </c>
      <c r="K23" s="42">
        <v>1100</v>
      </c>
      <c r="L23" s="4">
        <f t="shared" si="1"/>
        <v>1.4443636363636363</v>
      </c>
      <c r="M23" s="2">
        <v>1904.8</v>
      </c>
      <c r="N23" s="47">
        <v>15.4</v>
      </c>
      <c r="O23" s="53">
        <v>0</v>
      </c>
      <c r="P23" s="54">
        <v>421</v>
      </c>
      <c r="Q23" s="49">
        <v>0</v>
      </c>
      <c r="R23" s="46">
        <v>66.5</v>
      </c>
      <c r="S23" s="35">
        <f t="shared" si="2"/>
        <v>502.9</v>
      </c>
    </row>
    <row r="24" spans="1:19" ht="12.75">
      <c r="A24" s="13">
        <v>41849</v>
      </c>
      <c r="B24" s="42">
        <v>2544.3</v>
      </c>
      <c r="C24" s="81">
        <v>1834.2</v>
      </c>
      <c r="D24" s="7">
        <v>0</v>
      </c>
      <c r="E24" s="7">
        <v>2</v>
      </c>
      <c r="F24" s="7">
        <v>15.2</v>
      </c>
      <c r="G24" s="7">
        <v>0</v>
      </c>
      <c r="H24" s="7">
        <v>0</v>
      </c>
      <c r="I24" s="82">
        <f t="shared" si="0"/>
        <v>7.999999999999591</v>
      </c>
      <c r="J24" s="42">
        <v>4403.7</v>
      </c>
      <c r="K24" s="42">
        <v>2500</v>
      </c>
      <c r="L24" s="4">
        <f t="shared" si="1"/>
        <v>1.76148</v>
      </c>
      <c r="M24" s="2">
        <v>1904.8</v>
      </c>
      <c r="N24" s="47">
        <v>0</v>
      </c>
      <c r="O24" s="53">
        <v>0</v>
      </c>
      <c r="P24" s="54">
        <v>443.4</v>
      </c>
      <c r="Q24" s="49">
        <v>0</v>
      </c>
      <c r="R24" s="46">
        <v>5.4</v>
      </c>
      <c r="S24" s="35">
        <f t="shared" si="2"/>
        <v>448.79999999999995</v>
      </c>
    </row>
    <row r="25" spans="1:19" ht="12.75">
      <c r="A25" s="13">
        <v>41850</v>
      </c>
      <c r="B25" s="42">
        <v>3090.8</v>
      </c>
      <c r="C25" s="81">
        <v>1191.3</v>
      </c>
      <c r="D25" s="7">
        <v>11.5</v>
      </c>
      <c r="E25" s="7">
        <v>4.5</v>
      </c>
      <c r="F25" s="7">
        <v>4.6</v>
      </c>
      <c r="G25" s="7">
        <v>0</v>
      </c>
      <c r="H25" s="7">
        <v>14.8</v>
      </c>
      <c r="I25" s="82">
        <f t="shared" si="0"/>
        <v>2.4999999999998614</v>
      </c>
      <c r="J25" s="42">
        <v>4320</v>
      </c>
      <c r="K25" s="42">
        <v>3480</v>
      </c>
      <c r="L25" s="4">
        <f t="shared" si="1"/>
        <v>1.2413793103448276</v>
      </c>
      <c r="M25" s="2">
        <v>1904.8</v>
      </c>
      <c r="N25" s="47">
        <v>-28.9</v>
      </c>
      <c r="O25" s="53">
        <v>0</v>
      </c>
      <c r="P25" s="54">
        <f>550-136.5</f>
        <v>413.5</v>
      </c>
      <c r="Q25" s="49">
        <v>0</v>
      </c>
      <c r="R25" s="46">
        <v>0.6</v>
      </c>
      <c r="S25" s="35">
        <f t="shared" si="2"/>
        <v>385.20000000000005</v>
      </c>
    </row>
    <row r="26" spans="1:19" ht="13.5" thickBot="1">
      <c r="A26" s="13">
        <v>41851</v>
      </c>
      <c r="B26" s="42">
        <v>2018.4</v>
      </c>
      <c r="C26" s="81">
        <v>238.9</v>
      </c>
      <c r="D26" s="7">
        <v>0.8</v>
      </c>
      <c r="E26" s="7">
        <v>6.6</v>
      </c>
      <c r="F26" s="7">
        <v>3.3</v>
      </c>
      <c r="G26" s="7">
        <v>0</v>
      </c>
      <c r="H26" s="7">
        <v>5.8</v>
      </c>
      <c r="I26" s="82">
        <f t="shared" si="0"/>
        <v>2.3999999999997224</v>
      </c>
      <c r="J26" s="42">
        <v>2276.2</v>
      </c>
      <c r="K26" s="42">
        <v>2581.7</v>
      </c>
      <c r="L26" s="4">
        <f t="shared" si="1"/>
        <v>0.8816671185652865</v>
      </c>
      <c r="M26" s="2">
        <v>1904.8</v>
      </c>
      <c r="N26" s="47">
        <v>26.4</v>
      </c>
      <c r="O26" s="53">
        <v>0</v>
      </c>
      <c r="P26" s="54">
        <v>306.3</v>
      </c>
      <c r="Q26" s="49">
        <v>0</v>
      </c>
      <c r="R26" s="46">
        <v>6.14</v>
      </c>
      <c r="S26" s="35">
        <f t="shared" si="2"/>
        <v>338.84</v>
      </c>
    </row>
    <row r="27" spans="1:19" ht="13.5" thickBot="1">
      <c r="A27" s="39" t="s">
        <v>33</v>
      </c>
      <c r="B27" s="43">
        <f aca="true" t="shared" si="3" ref="B27:K27">SUM(B4:B26)</f>
        <v>34887.450000000004</v>
      </c>
      <c r="C27" s="43">
        <f t="shared" si="3"/>
        <v>7269.1</v>
      </c>
      <c r="D27" s="43">
        <f t="shared" si="3"/>
        <v>31.5</v>
      </c>
      <c r="E27" s="14">
        <f t="shared" si="3"/>
        <v>116.1</v>
      </c>
      <c r="F27" s="14">
        <f t="shared" si="3"/>
        <v>517.6999999999999</v>
      </c>
      <c r="G27" s="14">
        <f t="shared" si="3"/>
        <v>591.7</v>
      </c>
      <c r="H27" s="14">
        <f t="shared" si="3"/>
        <v>260.4</v>
      </c>
      <c r="I27" s="43">
        <f t="shared" si="3"/>
        <v>136.38999999999945</v>
      </c>
      <c r="J27" s="43">
        <f t="shared" si="3"/>
        <v>43810.34</v>
      </c>
      <c r="K27" s="43">
        <f t="shared" si="3"/>
        <v>39521.7</v>
      </c>
      <c r="L27" s="15">
        <f t="shared" si="1"/>
        <v>1.1085135507834936</v>
      </c>
      <c r="M27" s="2"/>
      <c r="N27" s="93">
        <f>SUM(N4:N26)</f>
        <v>118.80000000000001</v>
      </c>
      <c r="O27" s="93">
        <f>SUM(O4:O26)</f>
        <v>19.2</v>
      </c>
      <c r="P27" s="93">
        <f>SUM(P4:P26)</f>
        <v>8155.970000000001</v>
      </c>
      <c r="Q27" s="93">
        <f>SUM(Q4:Q26)</f>
        <v>35.93</v>
      </c>
      <c r="R27" s="93">
        <f>SUM(R4:R26)</f>
        <v>120.8</v>
      </c>
      <c r="S27" s="93">
        <f>N27+O27+Q27+P27+R27</f>
        <v>8450.7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3" t="s">
        <v>41</v>
      </c>
      <c r="O30" s="123"/>
      <c r="P30" s="123"/>
      <c r="Q30" s="123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5" t="s">
        <v>34</v>
      </c>
      <c r="O31" s="125"/>
      <c r="P31" s="125"/>
      <c r="Q31" s="125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5">
        <v>41852</v>
      </c>
      <c r="O32" s="126">
        <f>'[1]липень'!$D$143</f>
        <v>120856.76109</v>
      </c>
      <c r="P32" s="126"/>
      <c r="Q32" s="126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16"/>
      <c r="O33" s="126"/>
      <c r="P33" s="126"/>
      <c r="Q33" s="126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'[1]липень'!$I$143</f>
        <v>107031.53912999999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17" t="s">
        <v>56</v>
      </c>
      <c r="P35" s="118"/>
      <c r="Q35" s="61">
        <f>'[1]липень'!$I$142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19" t="s">
        <v>57</v>
      </c>
      <c r="P36" s="119"/>
      <c r="Q36" s="83">
        <f>'[1]липень'!$I$140</f>
        <v>13825.22196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20" t="s">
        <v>60</v>
      </c>
      <c r="P37" s="121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3" t="s">
        <v>35</v>
      </c>
      <c r="O40" s="123"/>
      <c r="P40" s="123"/>
      <c r="Q40" s="123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4" t="s">
        <v>36</v>
      </c>
      <c r="O41" s="124"/>
      <c r="P41" s="124"/>
      <c r="Q41" s="124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5">
        <v>41852</v>
      </c>
      <c r="O42" s="122">
        <v>0</v>
      </c>
      <c r="P42" s="122"/>
      <c r="Q42" s="122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16"/>
      <c r="O43" s="122"/>
      <c r="P43" s="122"/>
      <c r="Q43" s="122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N41:Q41"/>
    <mergeCell ref="N42:N43"/>
    <mergeCell ref="O42:Q43"/>
    <mergeCell ref="O35:P35"/>
    <mergeCell ref="O36:P36"/>
    <mergeCell ref="O37:P37"/>
    <mergeCell ref="N40:Q40"/>
    <mergeCell ref="N30:Q30"/>
    <mergeCell ref="N31:Q31"/>
    <mergeCell ref="N32:N33"/>
    <mergeCell ref="O32:Q33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7" t="s">
        <v>97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9"/>
      <c r="M1" s="1"/>
      <c r="N1" s="130" t="s">
        <v>99</v>
      </c>
      <c r="O1" s="131"/>
      <c r="P1" s="131"/>
      <c r="Q1" s="131"/>
      <c r="R1" s="131"/>
      <c r="S1" s="132"/>
    </row>
    <row r="2" spans="1:19" ht="16.5" thickBot="1">
      <c r="A2" s="133" t="s">
        <v>100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1"/>
      <c r="N2" s="136" t="s">
        <v>101</v>
      </c>
      <c r="O2" s="137"/>
      <c r="P2" s="137"/>
      <c r="Q2" s="137"/>
      <c r="R2" s="137"/>
      <c r="S2" s="13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41852</v>
      </c>
      <c r="B4" s="42">
        <v>855.6</v>
      </c>
      <c r="C4" s="80">
        <v>69.7</v>
      </c>
      <c r="D4" s="3">
        <v>0</v>
      </c>
      <c r="E4" s="3">
        <v>14.6</v>
      </c>
      <c r="F4" s="3">
        <v>14.3</v>
      </c>
      <c r="G4" s="3">
        <v>0</v>
      </c>
      <c r="H4" s="3">
        <v>0.9</v>
      </c>
      <c r="I4" s="42">
        <f aca="true" t="shared" si="0" ref="I4:I23">J4-B4-C4-D4-E4-F4-G4-H4</f>
        <v>1.2999999999999496</v>
      </c>
      <c r="J4" s="42">
        <v>956.4</v>
      </c>
      <c r="K4" s="42">
        <v>1100</v>
      </c>
      <c r="L4" s="4">
        <f aca="true" t="shared" si="1" ref="L4:L24">J4/K4</f>
        <v>0.8694545454545455</v>
      </c>
      <c r="M4" s="2">
        <f>AVERAGE(J4:J23)</f>
        <v>2048.9100000000003</v>
      </c>
      <c r="N4" s="44">
        <v>0</v>
      </c>
      <c r="O4" s="45">
        <v>0</v>
      </c>
      <c r="P4" s="46">
        <v>528.1</v>
      </c>
      <c r="Q4" s="46">
        <v>0</v>
      </c>
      <c r="R4" s="46">
        <v>0</v>
      </c>
      <c r="S4" s="35">
        <f>N4+O4+Q4+P4+R4</f>
        <v>528.1</v>
      </c>
    </row>
    <row r="5" spans="1:19" ht="12.75">
      <c r="A5" s="13">
        <v>41855</v>
      </c>
      <c r="B5" s="42">
        <v>938.7</v>
      </c>
      <c r="C5" s="80">
        <v>30.7</v>
      </c>
      <c r="D5" s="3">
        <v>0</v>
      </c>
      <c r="E5" s="3">
        <v>1.8</v>
      </c>
      <c r="F5" s="3">
        <v>29</v>
      </c>
      <c r="G5" s="3">
        <v>0</v>
      </c>
      <c r="H5" s="3">
        <v>44.5</v>
      </c>
      <c r="I5" s="42">
        <f t="shared" si="0"/>
        <v>-4.600000000000136</v>
      </c>
      <c r="J5" s="42">
        <v>1040.1</v>
      </c>
      <c r="K5" s="42">
        <v>1000</v>
      </c>
      <c r="L5" s="4">
        <f t="shared" si="1"/>
        <v>1.0400999999999998</v>
      </c>
      <c r="M5" s="2">
        <v>2048.9</v>
      </c>
      <c r="N5" s="47">
        <v>0</v>
      </c>
      <c r="O5" s="48">
        <v>0</v>
      </c>
      <c r="P5" s="49">
        <v>561.6</v>
      </c>
      <c r="Q5" s="49">
        <v>0</v>
      </c>
      <c r="R5" s="46">
        <v>0.9</v>
      </c>
      <c r="S5" s="35">
        <f aca="true" t="shared" si="2" ref="S5:S23">N5+O5+Q5+P5+R5</f>
        <v>562.5</v>
      </c>
    </row>
    <row r="6" spans="1:19" ht="12.75">
      <c r="A6" s="13">
        <v>41856</v>
      </c>
      <c r="B6" s="42">
        <v>1642.1</v>
      </c>
      <c r="C6" s="80">
        <v>137.6</v>
      </c>
      <c r="D6" s="3">
        <v>0.1</v>
      </c>
      <c r="E6" s="3">
        <v>1.8</v>
      </c>
      <c r="F6" s="3">
        <v>20.6</v>
      </c>
      <c r="G6" s="3">
        <v>592.3</v>
      </c>
      <c r="H6" s="3">
        <v>0.3</v>
      </c>
      <c r="I6" s="42">
        <f t="shared" si="0"/>
        <v>10.800000000000022</v>
      </c>
      <c r="J6" s="42">
        <v>2405.6</v>
      </c>
      <c r="K6" s="42">
        <v>980</v>
      </c>
      <c r="L6" s="4">
        <f t="shared" si="1"/>
        <v>2.4546938775510205</v>
      </c>
      <c r="M6" s="2">
        <v>2048.9</v>
      </c>
      <c r="N6" s="50">
        <v>1.5</v>
      </c>
      <c r="O6" s="51">
        <v>0</v>
      </c>
      <c r="P6" s="52">
        <v>489.6</v>
      </c>
      <c r="Q6" s="52">
        <v>0.3</v>
      </c>
      <c r="R6" s="86">
        <v>0.5</v>
      </c>
      <c r="S6" s="35">
        <f t="shared" si="2"/>
        <v>491.90000000000003</v>
      </c>
    </row>
    <row r="7" spans="1:19" ht="12.75">
      <c r="A7" s="13">
        <v>41857</v>
      </c>
      <c r="B7" s="42">
        <v>1636.6</v>
      </c>
      <c r="C7" s="80">
        <v>236.1</v>
      </c>
      <c r="D7" s="3">
        <v>0</v>
      </c>
      <c r="E7" s="3">
        <v>7.2</v>
      </c>
      <c r="F7" s="3">
        <v>22.5</v>
      </c>
      <c r="G7" s="3">
        <v>0</v>
      </c>
      <c r="H7" s="3">
        <v>2</v>
      </c>
      <c r="I7" s="42">
        <f t="shared" si="0"/>
        <v>3.2000000000000064</v>
      </c>
      <c r="J7" s="42">
        <v>1907.6</v>
      </c>
      <c r="K7" s="42">
        <v>2600</v>
      </c>
      <c r="L7" s="4">
        <f t="shared" si="1"/>
        <v>0.7336923076923076</v>
      </c>
      <c r="M7" s="2">
        <v>2048.9</v>
      </c>
      <c r="N7" s="47">
        <v>0</v>
      </c>
      <c r="O7" s="48">
        <v>0</v>
      </c>
      <c r="P7" s="49">
        <v>443.5</v>
      </c>
      <c r="Q7" s="49">
        <v>0</v>
      </c>
      <c r="R7" s="46">
        <v>0</v>
      </c>
      <c r="S7" s="35">
        <f t="shared" si="2"/>
        <v>443.5</v>
      </c>
    </row>
    <row r="8" spans="1:19" ht="12.75">
      <c r="A8" s="13">
        <v>41858</v>
      </c>
      <c r="B8" s="42">
        <v>4782</v>
      </c>
      <c r="C8" s="80">
        <v>185.9</v>
      </c>
      <c r="D8" s="3">
        <v>0</v>
      </c>
      <c r="E8" s="3">
        <v>1.7</v>
      </c>
      <c r="F8" s="3">
        <v>37.6</v>
      </c>
      <c r="G8" s="3">
        <v>0</v>
      </c>
      <c r="H8" s="3">
        <v>3.4</v>
      </c>
      <c r="I8" s="42">
        <f t="shared" si="0"/>
        <v>62.00000000000035</v>
      </c>
      <c r="J8" s="42">
        <v>5072.6</v>
      </c>
      <c r="K8" s="42">
        <v>5400</v>
      </c>
      <c r="L8" s="4">
        <f t="shared" si="1"/>
        <v>0.9393703703703704</v>
      </c>
      <c r="M8" s="2">
        <v>2048.9</v>
      </c>
      <c r="N8" s="47">
        <v>0</v>
      </c>
      <c r="O8" s="48">
        <v>0</v>
      </c>
      <c r="P8" s="49">
        <v>451.2</v>
      </c>
      <c r="Q8" s="49">
        <v>0</v>
      </c>
      <c r="R8" s="46">
        <v>0</v>
      </c>
      <c r="S8" s="35">
        <f t="shared" si="2"/>
        <v>451.2</v>
      </c>
    </row>
    <row r="9" spans="1:19" ht="12.75">
      <c r="A9" s="13">
        <v>41859</v>
      </c>
      <c r="B9" s="42">
        <v>864.3</v>
      </c>
      <c r="C9" s="80">
        <v>109.2</v>
      </c>
      <c r="D9" s="3">
        <v>0</v>
      </c>
      <c r="E9" s="3">
        <v>6.6</v>
      </c>
      <c r="F9" s="3">
        <v>25.5</v>
      </c>
      <c r="G9" s="3">
        <v>0</v>
      </c>
      <c r="H9" s="3">
        <v>57</v>
      </c>
      <c r="I9" s="42">
        <f t="shared" si="0"/>
        <v>16.80000000000014</v>
      </c>
      <c r="J9" s="42">
        <v>1079.4</v>
      </c>
      <c r="K9" s="42">
        <v>1200</v>
      </c>
      <c r="L9" s="4">
        <f t="shared" si="1"/>
        <v>0.8995000000000001</v>
      </c>
      <c r="M9" s="2">
        <v>2048.9</v>
      </c>
      <c r="N9" s="47">
        <v>0</v>
      </c>
      <c r="O9" s="48">
        <v>0</v>
      </c>
      <c r="P9" s="49">
        <v>585.7</v>
      </c>
      <c r="Q9" s="49">
        <v>0</v>
      </c>
      <c r="R9" s="46">
        <v>0.2</v>
      </c>
      <c r="S9" s="35">
        <f t="shared" si="2"/>
        <v>585.9000000000001</v>
      </c>
    </row>
    <row r="10" spans="1:19" ht="12.75">
      <c r="A10" s="13">
        <v>41862</v>
      </c>
      <c r="B10" s="42">
        <v>609.7</v>
      </c>
      <c r="C10" s="80">
        <v>98.2</v>
      </c>
      <c r="D10" s="3">
        <v>-8.1</v>
      </c>
      <c r="E10" s="3">
        <v>1.2</v>
      </c>
      <c r="F10" s="3">
        <f>42.8-12.7</f>
        <v>30.099999999999998</v>
      </c>
      <c r="G10" s="3">
        <v>0</v>
      </c>
      <c r="H10" s="3">
        <v>2.9</v>
      </c>
      <c r="I10" s="82">
        <f t="shared" si="0"/>
        <v>12.599999999999975</v>
      </c>
      <c r="J10" s="42">
        <v>746.6</v>
      </c>
      <c r="K10" s="56">
        <v>1100</v>
      </c>
      <c r="L10" s="4">
        <f t="shared" si="1"/>
        <v>0.6787272727272727</v>
      </c>
      <c r="M10" s="2">
        <v>2048.9</v>
      </c>
      <c r="N10" s="47">
        <v>0</v>
      </c>
      <c r="O10" s="48">
        <v>0</v>
      </c>
      <c r="P10" s="49">
        <v>589.7</v>
      </c>
      <c r="Q10" s="49">
        <v>0.1</v>
      </c>
      <c r="R10" s="46">
        <v>0.2</v>
      </c>
      <c r="S10" s="35">
        <f t="shared" si="2"/>
        <v>590.0000000000001</v>
      </c>
    </row>
    <row r="11" spans="1:19" ht="12.75">
      <c r="A11" s="13">
        <v>41863</v>
      </c>
      <c r="B11" s="42">
        <v>501.3</v>
      </c>
      <c r="C11" s="80">
        <v>170.6</v>
      </c>
      <c r="D11" s="3">
        <v>8.1</v>
      </c>
      <c r="E11" s="3">
        <v>3.7</v>
      </c>
      <c r="F11" s="3">
        <v>94.8</v>
      </c>
      <c r="G11" s="3">
        <v>0</v>
      </c>
      <c r="H11" s="3">
        <v>0.1</v>
      </c>
      <c r="I11" s="82">
        <f t="shared" si="0"/>
        <v>15.699999999999955</v>
      </c>
      <c r="J11" s="42">
        <v>794.3</v>
      </c>
      <c r="K11" s="42">
        <v>1200</v>
      </c>
      <c r="L11" s="4">
        <f t="shared" si="1"/>
        <v>0.6619166666666666</v>
      </c>
      <c r="M11" s="2">
        <v>2048.9</v>
      </c>
      <c r="N11" s="47">
        <v>0</v>
      </c>
      <c r="O11" s="48">
        <v>0</v>
      </c>
      <c r="P11" s="49">
        <v>441.6</v>
      </c>
      <c r="Q11" s="49">
        <v>0</v>
      </c>
      <c r="R11" s="46">
        <v>0</v>
      </c>
      <c r="S11" s="35">
        <f t="shared" si="2"/>
        <v>441.6</v>
      </c>
    </row>
    <row r="12" spans="1:19" ht="12.75">
      <c r="A12" s="13">
        <v>41864</v>
      </c>
      <c r="B12" s="42">
        <v>471.5</v>
      </c>
      <c r="C12" s="80">
        <v>180.3</v>
      </c>
      <c r="D12" s="3">
        <v>0</v>
      </c>
      <c r="E12" s="3">
        <v>3.1</v>
      </c>
      <c r="F12" s="3">
        <v>77.6</v>
      </c>
      <c r="G12" s="3">
        <v>0</v>
      </c>
      <c r="H12" s="3">
        <v>10</v>
      </c>
      <c r="I12" s="82">
        <f t="shared" si="0"/>
        <v>12</v>
      </c>
      <c r="J12" s="42">
        <v>754.5</v>
      </c>
      <c r="K12" s="42">
        <v>1500</v>
      </c>
      <c r="L12" s="4">
        <f t="shared" si="1"/>
        <v>0.503</v>
      </c>
      <c r="M12" s="2">
        <v>2048.9</v>
      </c>
      <c r="N12" s="47">
        <v>0</v>
      </c>
      <c r="O12" s="48">
        <v>0</v>
      </c>
      <c r="P12" s="49">
        <v>592.6</v>
      </c>
      <c r="Q12" s="49">
        <v>0</v>
      </c>
      <c r="R12" s="46">
        <v>0.4</v>
      </c>
      <c r="S12" s="35">
        <f t="shared" si="2"/>
        <v>593</v>
      </c>
    </row>
    <row r="13" spans="1:19" ht="12.75">
      <c r="A13" s="13">
        <v>41865</v>
      </c>
      <c r="B13" s="42">
        <v>1297.2</v>
      </c>
      <c r="C13" s="80">
        <v>294.2</v>
      </c>
      <c r="D13" s="3">
        <v>0</v>
      </c>
      <c r="E13" s="3">
        <v>5.2</v>
      </c>
      <c r="F13" s="3">
        <v>90.2</v>
      </c>
      <c r="G13" s="3">
        <v>0</v>
      </c>
      <c r="H13" s="3">
        <v>2.2</v>
      </c>
      <c r="I13" s="82">
        <f t="shared" si="0"/>
        <v>0.49999999999996003</v>
      </c>
      <c r="J13" s="42">
        <v>1689.5</v>
      </c>
      <c r="K13" s="42">
        <v>2700</v>
      </c>
      <c r="L13" s="4">
        <f t="shared" si="1"/>
        <v>0.6257407407407407</v>
      </c>
      <c r="M13" s="2">
        <v>2048.9</v>
      </c>
      <c r="N13" s="47">
        <v>0</v>
      </c>
      <c r="O13" s="48">
        <v>0</v>
      </c>
      <c r="P13" s="49">
        <v>511.5</v>
      </c>
      <c r="Q13" s="49">
        <v>0</v>
      </c>
      <c r="R13" s="46">
        <v>0.04</v>
      </c>
      <c r="S13" s="35">
        <f t="shared" si="2"/>
        <v>511.54</v>
      </c>
    </row>
    <row r="14" spans="1:19" ht="12.75">
      <c r="A14" s="13">
        <v>41866</v>
      </c>
      <c r="B14" s="42">
        <v>2712.4</v>
      </c>
      <c r="C14" s="80">
        <v>191.7</v>
      </c>
      <c r="D14" s="3">
        <v>0</v>
      </c>
      <c r="E14" s="3">
        <v>4.6</v>
      </c>
      <c r="F14" s="3">
        <v>23.3</v>
      </c>
      <c r="G14" s="3">
        <v>0</v>
      </c>
      <c r="H14" s="3">
        <v>3.3</v>
      </c>
      <c r="I14" s="82">
        <f t="shared" si="0"/>
        <v>2.8999999999997366</v>
      </c>
      <c r="J14" s="42">
        <v>2938.2</v>
      </c>
      <c r="K14" s="42">
        <v>1800</v>
      </c>
      <c r="L14" s="4">
        <f t="shared" si="1"/>
        <v>1.6323333333333332</v>
      </c>
      <c r="M14" s="2">
        <v>2048.9</v>
      </c>
      <c r="N14" s="47">
        <v>26.7</v>
      </c>
      <c r="O14" s="53">
        <v>0</v>
      </c>
      <c r="P14" s="54">
        <v>1081.8</v>
      </c>
      <c r="Q14" s="49">
        <v>0</v>
      </c>
      <c r="R14" s="46">
        <v>0.1</v>
      </c>
      <c r="S14" s="35">
        <f t="shared" si="2"/>
        <v>1108.6</v>
      </c>
    </row>
    <row r="15" spans="1:19" ht="12.75">
      <c r="A15" s="13">
        <v>41869</v>
      </c>
      <c r="B15" s="42">
        <v>1054.5</v>
      </c>
      <c r="C15" s="80">
        <v>105.7</v>
      </c>
      <c r="D15" s="3">
        <v>0.7</v>
      </c>
      <c r="E15" s="3">
        <v>3.2</v>
      </c>
      <c r="F15" s="3">
        <v>10.3</v>
      </c>
      <c r="G15" s="3">
        <v>0</v>
      </c>
      <c r="H15" s="3">
        <v>3.7</v>
      </c>
      <c r="I15" s="82">
        <f>J15-B15-C15-D15-E15-F15-G15-H15</f>
        <v>6.399999999999998</v>
      </c>
      <c r="J15" s="42">
        <v>1184.5</v>
      </c>
      <c r="K15" s="42">
        <v>1900</v>
      </c>
      <c r="L15" s="4">
        <f t="shared" si="1"/>
        <v>0.623421052631579</v>
      </c>
      <c r="M15" s="2">
        <v>2048.9</v>
      </c>
      <c r="N15" s="47">
        <v>0</v>
      </c>
      <c r="O15" s="53">
        <v>76.5</v>
      </c>
      <c r="P15" s="54">
        <v>1643.2</v>
      </c>
      <c r="Q15" s="49">
        <v>0</v>
      </c>
      <c r="R15" s="46">
        <v>0.2</v>
      </c>
      <c r="S15" s="35">
        <f t="shared" si="2"/>
        <v>1719.9</v>
      </c>
    </row>
    <row r="16" spans="1:19" ht="12.75">
      <c r="A16" s="13">
        <v>41870</v>
      </c>
      <c r="B16" s="48">
        <v>2075.9</v>
      </c>
      <c r="C16" s="69">
        <v>198.5</v>
      </c>
      <c r="D16" s="79">
        <v>-216.8</v>
      </c>
      <c r="E16" s="79">
        <v>9.5</v>
      </c>
      <c r="F16" s="79">
        <v>0.1</v>
      </c>
      <c r="G16" s="79">
        <v>0</v>
      </c>
      <c r="H16" s="79">
        <v>3.7</v>
      </c>
      <c r="I16" s="69">
        <f>J16-B16-C16-D16-E16-F16-G16-H16</f>
        <v>14.699999999999829</v>
      </c>
      <c r="J16" s="48">
        <v>2085.6</v>
      </c>
      <c r="K16" s="56">
        <v>1700</v>
      </c>
      <c r="L16" s="4">
        <f>J15/K16</f>
        <v>0.696764705882353</v>
      </c>
      <c r="M16" s="2">
        <v>2048.9</v>
      </c>
      <c r="N16" s="47">
        <v>0</v>
      </c>
      <c r="O16" s="53">
        <v>0</v>
      </c>
      <c r="P16" s="54">
        <v>1110.5</v>
      </c>
      <c r="Q16" s="49">
        <v>0</v>
      </c>
      <c r="R16" s="46">
        <v>0.8</v>
      </c>
      <c r="S16" s="35">
        <f t="shared" si="2"/>
        <v>1111.3</v>
      </c>
    </row>
    <row r="17" spans="1:19" ht="12.75">
      <c r="A17" s="13">
        <v>41871</v>
      </c>
      <c r="B17" s="42">
        <v>1590.4</v>
      </c>
      <c r="C17" s="80">
        <v>269.2</v>
      </c>
      <c r="D17" s="3">
        <v>-83.2</v>
      </c>
      <c r="E17" s="3">
        <v>8.3</v>
      </c>
      <c r="F17" s="3">
        <v>3.2</v>
      </c>
      <c r="G17" s="3">
        <v>0</v>
      </c>
      <c r="H17" s="3">
        <v>0</v>
      </c>
      <c r="I17" s="82">
        <f>J17-B17-C17-D17-E17-F17-G17-H17</f>
        <v>0.7500000000000133</v>
      </c>
      <c r="J17" s="42">
        <v>1788.65</v>
      </c>
      <c r="K17" s="56">
        <v>2300</v>
      </c>
      <c r="L17" s="4">
        <f t="shared" si="1"/>
        <v>0.7776739130434783</v>
      </c>
      <c r="M17" s="2">
        <v>2048.9</v>
      </c>
      <c r="N17" s="47">
        <v>3.2</v>
      </c>
      <c r="O17" s="53">
        <v>0</v>
      </c>
      <c r="P17" s="54">
        <v>366.2</v>
      </c>
      <c r="Q17" s="49">
        <v>0</v>
      </c>
      <c r="R17" s="46">
        <v>0.6</v>
      </c>
      <c r="S17" s="35">
        <f t="shared" si="2"/>
        <v>370</v>
      </c>
    </row>
    <row r="18" spans="1:19" ht="12.75">
      <c r="A18" s="13">
        <v>41872</v>
      </c>
      <c r="B18" s="42">
        <v>1773.9</v>
      </c>
      <c r="C18" s="80">
        <v>172.1</v>
      </c>
      <c r="D18" s="3">
        <v>0</v>
      </c>
      <c r="E18" s="3">
        <v>4.9</v>
      </c>
      <c r="F18" s="3">
        <f>4.6+1.2</f>
        <v>5.8</v>
      </c>
      <c r="G18" s="3">
        <v>0</v>
      </c>
      <c r="H18" s="3">
        <v>2.2</v>
      </c>
      <c r="I18" s="82">
        <f t="shared" si="0"/>
        <v>2.149999999999869</v>
      </c>
      <c r="J18" s="42">
        <v>1961.05</v>
      </c>
      <c r="K18" s="42">
        <v>1900</v>
      </c>
      <c r="L18" s="4">
        <f t="shared" si="1"/>
        <v>1.0321315789473684</v>
      </c>
      <c r="M18" s="2">
        <v>2048.9</v>
      </c>
      <c r="N18" s="47">
        <v>0</v>
      </c>
      <c r="O18" s="53">
        <v>0</v>
      </c>
      <c r="P18" s="54">
        <v>89.4</v>
      </c>
      <c r="Q18" s="49">
        <v>0</v>
      </c>
      <c r="R18" s="46">
        <v>10.1</v>
      </c>
      <c r="S18" s="35">
        <f>N18+O18+Q18+P18+R18</f>
        <v>99.5</v>
      </c>
    </row>
    <row r="19" spans="1:19" ht="12.75">
      <c r="A19" s="13">
        <v>41873</v>
      </c>
      <c r="B19" s="42">
        <v>3243.9</v>
      </c>
      <c r="C19" s="80">
        <v>233.4</v>
      </c>
      <c r="D19" s="3">
        <v>0</v>
      </c>
      <c r="E19" s="3">
        <v>5.2</v>
      </c>
      <c r="F19" s="3">
        <v>2.5</v>
      </c>
      <c r="G19" s="3">
        <v>0</v>
      </c>
      <c r="H19" s="3">
        <v>5.2</v>
      </c>
      <c r="I19" s="82">
        <f t="shared" si="0"/>
        <v>4.199999999999995</v>
      </c>
      <c r="J19" s="42">
        <v>3494.4</v>
      </c>
      <c r="K19" s="42">
        <v>2800</v>
      </c>
      <c r="L19" s="4">
        <f t="shared" si="1"/>
        <v>1.248</v>
      </c>
      <c r="M19" s="2">
        <v>2048.9</v>
      </c>
      <c r="N19" s="47">
        <v>2.1</v>
      </c>
      <c r="O19" s="53">
        <v>0</v>
      </c>
      <c r="P19" s="54">
        <v>81.3</v>
      </c>
      <c r="Q19" s="49">
        <v>0</v>
      </c>
      <c r="R19" s="46">
        <v>0.4</v>
      </c>
      <c r="S19" s="35">
        <f>N19+O19+Q19+P19+R19</f>
        <v>83.8</v>
      </c>
    </row>
    <row r="20" spans="1:19" ht="12.75">
      <c r="A20" s="13">
        <v>41877</v>
      </c>
      <c r="B20" s="42">
        <v>385.5</v>
      </c>
      <c r="C20" s="80">
        <v>735.2</v>
      </c>
      <c r="D20" s="3">
        <v>0</v>
      </c>
      <c r="E20" s="3">
        <v>4.6</v>
      </c>
      <c r="F20" s="3">
        <v>8.5</v>
      </c>
      <c r="G20" s="3">
        <v>0</v>
      </c>
      <c r="H20" s="3">
        <v>6.6</v>
      </c>
      <c r="I20" s="82">
        <f t="shared" si="0"/>
        <v>5.5999999999999535</v>
      </c>
      <c r="J20" s="42">
        <v>1146</v>
      </c>
      <c r="K20" s="42">
        <v>1240</v>
      </c>
      <c r="L20" s="4">
        <f t="shared" si="1"/>
        <v>0.9241935483870968</v>
      </c>
      <c r="M20" s="2">
        <v>2048.9</v>
      </c>
      <c r="N20" s="47">
        <v>0</v>
      </c>
      <c r="O20" s="53">
        <v>0</v>
      </c>
      <c r="P20" s="54">
        <v>82.4</v>
      </c>
      <c r="Q20" s="49">
        <v>0</v>
      </c>
      <c r="R20" s="46">
        <v>0.3</v>
      </c>
      <c r="S20" s="35">
        <f t="shared" si="2"/>
        <v>82.7</v>
      </c>
    </row>
    <row r="21" spans="1:19" ht="12.75">
      <c r="A21" s="13">
        <v>41878</v>
      </c>
      <c r="B21" s="42">
        <v>543.1</v>
      </c>
      <c r="C21" s="80">
        <v>646.1</v>
      </c>
      <c r="D21" s="3">
        <v>0</v>
      </c>
      <c r="E21" s="3">
        <v>1.5</v>
      </c>
      <c r="F21" s="3">
        <v>1</v>
      </c>
      <c r="G21" s="3">
        <v>0</v>
      </c>
      <c r="H21" s="3">
        <v>0.8</v>
      </c>
      <c r="I21" s="82">
        <f t="shared" si="0"/>
        <v>1.799999999999909</v>
      </c>
      <c r="J21" s="42">
        <v>1194.3</v>
      </c>
      <c r="K21" s="42">
        <v>1150</v>
      </c>
      <c r="L21" s="4">
        <f t="shared" si="1"/>
        <v>1.0385217391304347</v>
      </c>
      <c r="M21" s="2">
        <v>2048.9</v>
      </c>
      <c r="N21" s="47">
        <v>15.5</v>
      </c>
      <c r="O21" s="53">
        <v>0</v>
      </c>
      <c r="P21" s="54">
        <v>88.4</v>
      </c>
      <c r="Q21" s="49">
        <v>0</v>
      </c>
      <c r="R21" s="46">
        <v>2.9</v>
      </c>
      <c r="S21" s="35">
        <f t="shared" si="2"/>
        <v>106.80000000000001</v>
      </c>
    </row>
    <row r="22" spans="1:19" ht="12.75">
      <c r="A22" s="13">
        <v>41879</v>
      </c>
      <c r="B22" s="42">
        <v>1942.7</v>
      </c>
      <c r="C22" s="81">
        <v>1614.3</v>
      </c>
      <c r="D22" s="7">
        <v>0</v>
      </c>
      <c r="E22" s="7">
        <v>55.7</v>
      </c>
      <c r="F22" s="7">
        <v>2.9</v>
      </c>
      <c r="G22" s="7">
        <v>0</v>
      </c>
      <c r="H22" s="7">
        <v>37.1</v>
      </c>
      <c r="I22" s="82">
        <f t="shared" si="0"/>
        <v>0.8999999999999062</v>
      </c>
      <c r="J22" s="42">
        <v>3653.6</v>
      </c>
      <c r="K22" s="42">
        <v>1300</v>
      </c>
      <c r="L22" s="4">
        <f t="shared" si="1"/>
        <v>2.8104615384615386</v>
      </c>
      <c r="M22" s="2">
        <v>2048.9</v>
      </c>
      <c r="N22" s="47">
        <v>6.8</v>
      </c>
      <c r="O22" s="53">
        <v>0</v>
      </c>
      <c r="P22" s="54">
        <v>140.3</v>
      </c>
      <c r="Q22" s="49">
        <v>100</v>
      </c>
      <c r="R22" s="46">
        <v>8.3</v>
      </c>
      <c r="S22" s="35">
        <f t="shared" si="2"/>
        <v>255.40000000000003</v>
      </c>
    </row>
    <row r="23" spans="1:19" ht="13.5" thickBot="1">
      <c r="A23" s="13">
        <v>41880</v>
      </c>
      <c r="B23" s="42">
        <v>3471.5</v>
      </c>
      <c r="C23" s="81">
        <v>1511.9</v>
      </c>
      <c r="D23" s="7">
        <v>22.5</v>
      </c>
      <c r="E23" s="7">
        <v>9.9</v>
      </c>
      <c r="F23" s="7">
        <v>3.7</v>
      </c>
      <c r="G23" s="7">
        <v>0</v>
      </c>
      <c r="H23" s="7">
        <v>9.2</v>
      </c>
      <c r="I23" s="82">
        <f t="shared" si="0"/>
        <v>56.60000000000008</v>
      </c>
      <c r="J23" s="42">
        <v>5085.3</v>
      </c>
      <c r="K23" s="42">
        <v>5824.2</v>
      </c>
      <c r="L23" s="4">
        <f t="shared" si="1"/>
        <v>0.8731327907695479</v>
      </c>
      <c r="M23" s="2">
        <v>2048.9</v>
      </c>
      <c r="N23" s="47">
        <v>0</v>
      </c>
      <c r="O23" s="53">
        <v>0.1</v>
      </c>
      <c r="P23" s="54">
        <v>26.3</v>
      </c>
      <c r="Q23" s="49">
        <v>0</v>
      </c>
      <c r="R23" s="46">
        <v>3.8</v>
      </c>
      <c r="S23" s="35">
        <f t="shared" si="2"/>
        <v>30.200000000000003</v>
      </c>
    </row>
    <row r="24" spans="1:19" ht="13.5" thickBot="1">
      <c r="A24" s="39" t="s">
        <v>33</v>
      </c>
      <c r="B24" s="43">
        <f aca="true" t="shared" si="3" ref="B24:K24">SUM(B4:B23)</f>
        <v>32392.800000000007</v>
      </c>
      <c r="C24" s="43">
        <f t="shared" si="3"/>
        <v>7190.6</v>
      </c>
      <c r="D24" s="43">
        <f t="shared" si="3"/>
        <v>-276.7</v>
      </c>
      <c r="E24" s="14">
        <f t="shared" si="3"/>
        <v>154.30000000000004</v>
      </c>
      <c r="F24" s="14">
        <f t="shared" si="3"/>
        <v>503.5</v>
      </c>
      <c r="G24" s="14">
        <f t="shared" si="3"/>
        <v>592.3</v>
      </c>
      <c r="H24" s="14">
        <f t="shared" si="3"/>
        <v>195.09999999999994</v>
      </c>
      <c r="I24" s="43">
        <f t="shared" si="3"/>
        <v>226.2999999999995</v>
      </c>
      <c r="J24" s="43">
        <f t="shared" si="3"/>
        <v>40978.200000000004</v>
      </c>
      <c r="K24" s="43">
        <f t="shared" si="3"/>
        <v>40694.2</v>
      </c>
      <c r="L24" s="15">
        <f t="shared" si="1"/>
        <v>1.0069788815113703</v>
      </c>
      <c r="M24" s="2"/>
      <c r="N24" s="93">
        <f>SUM(N4:N23)</f>
        <v>55.8</v>
      </c>
      <c r="O24" s="93">
        <f>SUM(O4:O23)</f>
        <v>76.6</v>
      </c>
      <c r="P24" s="93">
        <f>SUM(P4:P23)</f>
        <v>9904.899999999996</v>
      </c>
      <c r="Q24" s="93">
        <f>SUM(Q4:Q23)</f>
        <v>100.4</v>
      </c>
      <c r="R24" s="93">
        <f>SUM(R4:R23)</f>
        <v>29.740000000000002</v>
      </c>
      <c r="S24" s="93">
        <f>N24+O24+Q24+P24+R24</f>
        <v>10167.439999999995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3" t="s">
        <v>41</v>
      </c>
      <c r="O27" s="123"/>
      <c r="P27" s="123"/>
      <c r="Q27" s="123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5" t="s">
        <v>34</v>
      </c>
      <c r="O28" s="125"/>
      <c r="P28" s="125"/>
      <c r="Q28" s="12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5">
        <v>41883</v>
      </c>
      <c r="O29" s="126">
        <f>'[1]серпень'!$D$143</f>
        <v>127799.14</v>
      </c>
      <c r="P29" s="126"/>
      <c r="Q29" s="12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6"/>
      <c r="O30" s="126"/>
      <c r="P30" s="126"/>
      <c r="Q30" s="12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'[1]серпень'!$I$143</f>
        <v>113969.28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7" t="s">
        <v>56</v>
      </c>
      <c r="P32" s="118"/>
      <c r="Q32" s="61">
        <f>'[1]серпень'!$I$142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57</v>
      </c>
      <c r="P33" s="119"/>
      <c r="Q33" s="83">
        <f>'[1]серпень'!$I$140</f>
        <v>13829.857960000001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60</v>
      </c>
      <c r="P34" s="121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3" t="s">
        <v>35</v>
      </c>
      <c r="O37" s="123"/>
      <c r="P37" s="123"/>
      <c r="Q37" s="123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4" t="s">
        <v>36</v>
      </c>
      <c r="O38" s="124"/>
      <c r="P38" s="124"/>
      <c r="Q38" s="124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5">
        <v>41883</v>
      </c>
      <c r="O39" s="122">
        <v>0</v>
      </c>
      <c r="P39" s="122"/>
      <c r="Q39" s="12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6"/>
      <c r="O40" s="122"/>
      <c r="P40" s="122"/>
      <c r="Q40" s="12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8"/>
  <sheetViews>
    <sheetView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8" sqref="H18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7" t="s">
        <v>103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9"/>
      <c r="M1" s="1"/>
      <c r="N1" s="130" t="s">
        <v>104</v>
      </c>
      <c r="O1" s="131"/>
      <c r="P1" s="131"/>
      <c r="Q1" s="131"/>
      <c r="R1" s="131"/>
      <c r="S1" s="132"/>
    </row>
    <row r="2" spans="1:19" ht="16.5" thickBot="1">
      <c r="A2" s="133" t="s">
        <v>105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1"/>
      <c r="N2" s="136" t="s">
        <v>106</v>
      </c>
      <c r="O2" s="137"/>
      <c r="P2" s="137"/>
      <c r="Q2" s="137"/>
      <c r="R2" s="137"/>
      <c r="S2" s="13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41883</v>
      </c>
      <c r="B4" s="42">
        <v>607.23</v>
      </c>
      <c r="C4" s="80">
        <v>72.16</v>
      </c>
      <c r="D4" s="3">
        <v>0</v>
      </c>
      <c r="E4" s="3">
        <v>3.3</v>
      </c>
      <c r="F4" s="3">
        <v>8.29</v>
      </c>
      <c r="G4" s="3">
        <v>0</v>
      </c>
      <c r="H4" s="3">
        <v>1.5</v>
      </c>
      <c r="I4" s="42">
        <f aca="true" t="shared" si="0" ref="I4:I25">J4-B4-C4-D4-E4-F4-G4-H4</f>
        <v>1.0199999999999854</v>
      </c>
      <c r="J4" s="42">
        <v>693.5</v>
      </c>
      <c r="K4" s="42">
        <v>690</v>
      </c>
      <c r="L4" s="4">
        <f aca="true" t="shared" si="1" ref="L4:L26">J4/K4</f>
        <v>1.0050724637681159</v>
      </c>
      <c r="M4" s="2">
        <f>AVERAGE(J4:J25)</f>
        <v>1841.2154545454548</v>
      </c>
      <c r="N4" s="44">
        <v>0</v>
      </c>
      <c r="O4" s="45">
        <v>0</v>
      </c>
      <c r="P4" s="46">
        <v>52.3</v>
      </c>
      <c r="Q4" s="46">
        <v>0</v>
      </c>
      <c r="R4" s="46">
        <v>0.9</v>
      </c>
      <c r="S4" s="35">
        <f>N4+O4+Q4+P4+R4</f>
        <v>53.199999999999996</v>
      </c>
    </row>
    <row r="5" spans="1:19" ht="12.75">
      <c r="A5" s="13">
        <v>41884</v>
      </c>
      <c r="B5" s="42">
        <v>689</v>
      </c>
      <c r="C5" s="80">
        <v>114.2</v>
      </c>
      <c r="D5" s="3">
        <v>0</v>
      </c>
      <c r="E5" s="3">
        <v>0.7</v>
      </c>
      <c r="F5" s="3">
        <v>11.8</v>
      </c>
      <c r="G5" s="3">
        <v>0</v>
      </c>
      <c r="H5" s="3">
        <v>3.9</v>
      </c>
      <c r="I5" s="42">
        <f t="shared" si="0"/>
        <v>0.7999999999999745</v>
      </c>
      <c r="J5" s="42">
        <v>820.4</v>
      </c>
      <c r="K5" s="42">
        <v>980</v>
      </c>
      <c r="L5" s="4">
        <f t="shared" si="1"/>
        <v>0.8371428571428571</v>
      </c>
      <c r="M5" s="2">
        <v>1841.2</v>
      </c>
      <c r="N5" s="47">
        <v>0</v>
      </c>
      <c r="O5" s="48">
        <v>0</v>
      </c>
      <c r="P5" s="49">
        <v>63.4</v>
      </c>
      <c r="Q5" s="49">
        <v>0</v>
      </c>
      <c r="R5" s="46">
        <v>0</v>
      </c>
      <c r="S5" s="35">
        <f aca="true" t="shared" si="2" ref="S5:S25">N5+O5+Q5+P5+R5</f>
        <v>63.4</v>
      </c>
    </row>
    <row r="6" spans="1:19" ht="12.75">
      <c r="A6" s="13">
        <v>41885</v>
      </c>
      <c r="B6" s="42">
        <v>374</v>
      </c>
      <c r="C6" s="80">
        <v>42.8</v>
      </c>
      <c r="D6" s="3">
        <v>0</v>
      </c>
      <c r="E6" s="3">
        <v>7</v>
      </c>
      <c r="F6" s="3">
        <v>15.2</v>
      </c>
      <c r="G6" s="3">
        <v>629.7</v>
      </c>
      <c r="H6" s="3">
        <v>1.4</v>
      </c>
      <c r="I6" s="42">
        <f t="shared" si="0"/>
        <v>3.3999999999999546</v>
      </c>
      <c r="J6" s="42">
        <v>1073.5</v>
      </c>
      <c r="K6" s="42">
        <v>950</v>
      </c>
      <c r="L6" s="4">
        <f t="shared" si="1"/>
        <v>1.13</v>
      </c>
      <c r="M6" s="2">
        <v>1841.2</v>
      </c>
      <c r="N6" s="50">
        <v>0</v>
      </c>
      <c r="O6" s="51">
        <v>0</v>
      </c>
      <c r="P6" s="52">
        <v>100.6</v>
      </c>
      <c r="Q6" s="52">
        <v>0</v>
      </c>
      <c r="R6" s="86">
        <v>0.2</v>
      </c>
      <c r="S6" s="35">
        <f t="shared" si="2"/>
        <v>100.8</v>
      </c>
    </row>
    <row r="7" spans="1:19" ht="12.75">
      <c r="A7" s="13">
        <v>41886</v>
      </c>
      <c r="B7" s="42">
        <v>1884.3</v>
      </c>
      <c r="C7" s="80">
        <v>170.5</v>
      </c>
      <c r="D7" s="3">
        <v>0</v>
      </c>
      <c r="E7" s="3">
        <v>3.9</v>
      </c>
      <c r="F7" s="3">
        <v>18.4</v>
      </c>
      <c r="G7" s="3">
        <v>0</v>
      </c>
      <c r="H7" s="3">
        <v>43.2</v>
      </c>
      <c r="I7" s="42">
        <f t="shared" si="0"/>
        <v>5.8999999999998565</v>
      </c>
      <c r="J7" s="42">
        <v>2126.2</v>
      </c>
      <c r="K7" s="42">
        <v>1500</v>
      </c>
      <c r="L7" s="4">
        <f t="shared" si="1"/>
        <v>1.4174666666666667</v>
      </c>
      <c r="M7" s="2">
        <v>1841.2</v>
      </c>
      <c r="N7" s="47">
        <v>20</v>
      </c>
      <c r="O7" s="48">
        <v>0</v>
      </c>
      <c r="P7" s="49">
        <v>120.4</v>
      </c>
      <c r="Q7" s="49">
        <v>0</v>
      </c>
      <c r="R7" s="46">
        <v>0.1</v>
      </c>
      <c r="S7" s="35">
        <f t="shared" si="2"/>
        <v>140.5</v>
      </c>
    </row>
    <row r="8" spans="1:19" ht="12.75">
      <c r="A8" s="13">
        <v>41887</v>
      </c>
      <c r="B8" s="42">
        <v>4790.1</v>
      </c>
      <c r="C8" s="80">
        <v>109.5</v>
      </c>
      <c r="D8" s="3">
        <v>0</v>
      </c>
      <c r="E8" s="3">
        <v>4.3</v>
      </c>
      <c r="F8" s="3">
        <v>31.8</v>
      </c>
      <c r="G8" s="3">
        <v>0</v>
      </c>
      <c r="H8" s="3">
        <v>1.3</v>
      </c>
      <c r="I8" s="42">
        <f t="shared" si="0"/>
        <v>2.4999999999996385</v>
      </c>
      <c r="J8" s="42">
        <v>4939.5</v>
      </c>
      <c r="K8" s="42">
        <v>3300</v>
      </c>
      <c r="L8" s="4">
        <f t="shared" si="1"/>
        <v>1.4968181818181818</v>
      </c>
      <c r="M8" s="2">
        <v>1841.2</v>
      </c>
      <c r="N8" s="47">
        <v>0</v>
      </c>
      <c r="O8" s="48">
        <v>0</v>
      </c>
      <c r="P8" s="49">
        <v>294.7</v>
      </c>
      <c r="Q8" s="49">
        <v>0</v>
      </c>
      <c r="R8" s="46">
        <v>0.2</v>
      </c>
      <c r="S8" s="35">
        <f t="shared" si="2"/>
        <v>294.9</v>
      </c>
    </row>
    <row r="9" spans="1:19" ht="12.75">
      <c r="A9" s="13">
        <v>41890</v>
      </c>
      <c r="B9" s="42">
        <v>1118.8</v>
      </c>
      <c r="C9" s="80">
        <v>65.8</v>
      </c>
      <c r="D9" s="3">
        <v>0</v>
      </c>
      <c r="E9" s="3">
        <v>3.4</v>
      </c>
      <c r="F9" s="3">
        <v>26.9</v>
      </c>
      <c r="G9" s="3">
        <v>0</v>
      </c>
      <c r="H9" s="3">
        <v>17.6</v>
      </c>
      <c r="I9" s="42">
        <f t="shared" si="0"/>
        <v>9.339999999999968</v>
      </c>
      <c r="J9" s="42">
        <v>1241.84</v>
      </c>
      <c r="K9" s="42">
        <v>1200</v>
      </c>
      <c r="L9" s="4">
        <f t="shared" si="1"/>
        <v>1.0348666666666666</v>
      </c>
      <c r="M9" s="2">
        <v>1841.2</v>
      </c>
      <c r="N9" s="47">
        <v>0</v>
      </c>
      <c r="O9" s="48">
        <v>0</v>
      </c>
      <c r="P9" s="49">
        <v>150.6</v>
      </c>
      <c r="Q9" s="49">
        <v>75.1</v>
      </c>
      <c r="R9" s="46">
        <v>0</v>
      </c>
      <c r="S9" s="35">
        <f t="shared" si="2"/>
        <v>225.7</v>
      </c>
    </row>
    <row r="10" spans="1:19" ht="12.75">
      <c r="A10" s="13">
        <v>41891</v>
      </c>
      <c r="B10" s="42">
        <v>624.9</v>
      </c>
      <c r="C10" s="80">
        <v>103.2</v>
      </c>
      <c r="D10" s="3">
        <v>0.2</v>
      </c>
      <c r="E10" s="3">
        <v>0.7</v>
      </c>
      <c r="F10" s="3">
        <v>83.7</v>
      </c>
      <c r="G10" s="3">
        <v>0</v>
      </c>
      <c r="H10" s="3">
        <v>75.2</v>
      </c>
      <c r="I10" s="82">
        <f t="shared" si="0"/>
        <v>48.200000000000074</v>
      </c>
      <c r="J10" s="42">
        <v>936.1</v>
      </c>
      <c r="K10" s="56">
        <v>1100</v>
      </c>
      <c r="L10" s="4">
        <f t="shared" si="1"/>
        <v>0.851</v>
      </c>
      <c r="M10" s="2">
        <v>1841.2</v>
      </c>
      <c r="N10" s="47">
        <v>0</v>
      </c>
      <c r="O10" s="48">
        <v>0</v>
      </c>
      <c r="P10" s="49">
        <v>191.9</v>
      </c>
      <c r="Q10" s="49">
        <v>0.1</v>
      </c>
      <c r="R10" s="46">
        <v>0.1</v>
      </c>
      <c r="S10" s="35">
        <f t="shared" si="2"/>
        <v>192.1</v>
      </c>
    </row>
    <row r="11" spans="1:19" ht="12.75">
      <c r="A11" s="13">
        <v>41892</v>
      </c>
      <c r="B11" s="42">
        <v>691.6</v>
      </c>
      <c r="C11" s="80">
        <v>73.7</v>
      </c>
      <c r="D11" s="3">
        <v>0</v>
      </c>
      <c r="E11" s="3">
        <v>8.2</v>
      </c>
      <c r="F11" s="3">
        <v>54.9</v>
      </c>
      <c r="G11" s="3">
        <v>0</v>
      </c>
      <c r="H11" s="3">
        <v>6.1</v>
      </c>
      <c r="I11" s="82">
        <f t="shared" si="0"/>
        <v>17.099999999999994</v>
      </c>
      <c r="J11" s="42">
        <v>851.6</v>
      </c>
      <c r="K11" s="42">
        <v>1000</v>
      </c>
      <c r="L11" s="4">
        <f t="shared" si="1"/>
        <v>0.8516</v>
      </c>
      <c r="M11" s="2">
        <v>1841.2</v>
      </c>
      <c r="N11" s="47">
        <v>0</v>
      </c>
      <c r="O11" s="48">
        <v>0</v>
      </c>
      <c r="P11" s="49">
        <v>163.7</v>
      </c>
      <c r="Q11" s="49">
        <v>0.3</v>
      </c>
      <c r="R11" s="46">
        <v>0.2</v>
      </c>
      <c r="S11" s="35">
        <f t="shared" si="2"/>
        <v>164.2</v>
      </c>
    </row>
    <row r="12" spans="1:19" ht="12.75">
      <c r="A12" s="13">
        <v>41893</v>
      </c>
      <c r="B12" s="42">
        <v>314.5</v>
      </c>
      <c r="C12" s="80">
        <v>120.5</v>
      </c>
      <c r="D12" s="3">
        <v>11.2</v>
      </c>
      <c r="E12" s="3">
        <v>4.8</v>
      </c>
      <c r="F12" s="3">
        <v>92</v>
      </c>
      <c r="G12" s="3">
        <v>0</v>
      </c>
      <c r="H12" s="3">
        <v>5.2</v>
      </c>
      <c r="I12" s="82">
        <f t="shared" si="0"/>
        <v>10.099999999999955</v>
      </c>
      <c r="J12" s="42">
        <v>558.3</v>
      </c>
      <c r="K12" s="42">
        <v>1200</v>
      </c>
      <c r="L12" s="4">
        <f t="shared" si="1"/>
        <v>0.46524999999999994</v>
      </c>
      <c r="M12" s="2">
        <v>1841.2</v>
      </c>
      <c r="N12" s="47">
        <v>0</v>
      </c>
      <c r="O12" s="48">
        <v>0</v>
      </c>
      <c r="P12" s="49">
        <v>117.8</v>
      </c>
      <c r="Q12" s="49">
        <v>0</v>
      </c>
      <c r="R12" s="46">
        <v>0</v>
      </c>
      <c r="S12" s="35">
        <f t="shared" si="2"/>
        <v>117.8</v>
      </c>
    </row>
    <row r="13" spans="1:19" ht="12.75">
      <c r="A13" s="13">
        <v>41894</v>
      </c>
      <c r="B13" s="80">
        <v>1245.4</v>
      </c>
      <c r="C13" s="80">
        <v>99</v>
      </c>
      <c r="D13" s="3">
        <v>-204.2</v>
      </c>
      <c r="E13" s="3">
        <v>1.6</v>
      </c>
      <c r="F13" s="3">
        <v>104.6</v>
      </c>
      <c r="G13" s="3">
        <v>0</v>
      </c>
      <c r="H13" s="3">
        <v>6.8</v>
      </c>
      <c r="I13" s="82">
        <f t="shared" si="0"/>
        <v>2.9999999999999547</v>
      </c>
      <c r="J13" s="42">
        <v>1256.2</v>
      </c>
      <c r="K13" s="42">
        <v>1350</v>
      </c>
      <c r="L13" s="4">
        <f t="shared" si="1"/>
        <v>0.9305185185185185</v>
      </c>
      <c r="M13" s="2">
        <v>1841.2</v>
      </c>
      <c r="N13" s="47">
        <v>0</v>
      </c>
      <c r="O13" s="48">
        <v>0</v>
      </c>
      <c r="P13" s="49">
        <v>123.8</v>
      </c>
      <c r="Q13" s="49">
        <v>0</v>
      </c>
      <c r="R13" s="46">
        <v>0.1</v>
      </c>
      <c r="S13" s="35">
        <f t="shared" si="2"/>
        <v>123.89999999999999</v>
      </c>
    </row>
    <row r="14" spans="1:19" ht="12.75">
      <c r="A14" s="13">
        <v>41897</v>
      </c>
      <c r="B14" s="42">
        <v>2053.4</v>
      </c>
      <c r="C14" s="80">
        <v>182.6</v>
      </c>
      <c r="D14" s="3">
        <v>-192.2</v>
      </c>
      <c r="E14" s="3">
        <v>8.7</v>
      </c>
      <c r="F14" s="3">
        <v>47.9</v>
      </c>
      <c r="G14" s="3">
        <v>0</v>
      </c>
      <c r="H14" s="3">
        <v>2.8</v>
      </c>
      <c r="I14" s="82">
        <f t="shared" si="0"/>
        <v>6.49999999999972</v>
      </c>
      <c r="J14" s="42">
        <v>2109.7</v>
      </c>
      <c r="K14" s="42">
        <v>3100</v>
      </c>
      <c r="L14" s="4">
        <f t="shared" si="1"/>
        <v>0.6805483870967741</v>
      </c>
      <c r="M14" s="2">
        <v>1841.2</v>
      </c>
      <c r="N14" s="47">
        <v>0</v>
      </c>
      <c r="O14" s="53">
        <v>0</v>
      </c>
      <c r="P14" s="54">
        <v>274.5</v>
      </c>
      <c r="Q14" s="49">
        <v>0.94</v>
      </c>
      <c r="R14" s="46">
        <v>0.9</v>
      </c>
      <c r="S14" s="35">
        <f t="shared" si="2"/>
        <v>276.34</v>
      </c>
    </row>
    <row r="15" spans="1:19" ht="12.75">
      <c r="A15" s="13">
        <v>41898</v>
      </c>
      <c r="B15" s="42">
        <v>2169.1</v>
      </c>
      <c r="C15" s="80">
        <v>166.3</v>
      </c>
      <c r="D15" s="3">
        <v>-103.7</v>
      </c>
      <c r="E15" s="3">
        <v>1.2</v>
      </c>
      <c r="F15" s="3">
        <v>6.4</v>
      </c>
      <c r="G15" s="3">
        <v>0</v>
      </c>
      <c r="H15" s="3">
        <v>1.5</v>
      </c>
      <c r="I15" s="82">
        <f>J15-B15-C15-D15-E15-F15-G15-H15</f>
        <v>7.799999999999992</v>
      </c>
      <c r="J15" s="42">
        <v>2248.6</v>
      </c>
      <c r="K15" s="42">
        <v>1800</v>
      </c>
      <c r="L15" s="4">
        <f t="shared" si="1"/>
        <v>1.2492222222222222</v>
      </c>
      <c r="M15" s="2">
        <v>1841.2</v>
      </c>
      <c r="N15" s="47">
        <v>0</v>
      </c>
      <c r="O15" s="53">
        <v>0</v>
      </c>
      <c r="P15" s="54">
        <v>200.94</v>
      </c>
      <c r="Q15" s="49">
        <v>0</v>
      </c>
      <c r="R15" s="46">
        <v>3.1</v>
      </c>
      <c r="S15" s="35">
        <f t="shared" si="2"/>
        <v>204.04</v>
      </c>
    </row>
    <row r="16" spans="1:19" ht="12.75">
      <c r="A16" s="13">
        <v>41899</v>
      </c>
      <c r="B16" s="48">
        <v>819.1</v>
      </c>
      <c r="C16" s="69">
        <v>74.9</v>
      </c>
      <c r="D16" s="79">
        <v>0</v>
      </c>
      <c r="E16" s="79">
        <v>4.9</v>
      </c>
      <c r="F16" s="79">
        <v>3.4</v>
      </c>
      <c r="G16" s="79">
        <v>0</v>
      </c>
      <c r="H16" s="79">
        <v>12.8</v>
      </c>
      <c r="I16" s="69">
        <f>J16-B16-C16-D16-E16-F16-G16-H16</f>
        <v>13.10000000000002</v>
      </c>
      <c r="J16" s="48">
        <v>928.2</v>
      </c>
      <c r="K16" s="56">
        <v>1700</v>
      </c>
      <c r="L16" s="4">
        <f>J15/K16</f>
        <v>1.3227058823529412</v>
      </c>
      <c r="M16" s="2">
        <v>1841.2</v>
      </c>
      <c r="N16" s="47">
        <v>0</v>
      </c>
      <c r="O16" s="53">
        <v>0</v>
      </c>
      <c r="P16" s="54">
        <v>207.3</v>
      </c>
      <c r="Q16" s="49">
        <v>0</v>
      </c>
      <c r="R16" s="46">
        <v>0.2</v>
      </c>
      <c r="S16" s="35">
        <f t="shared" si="2"/>
        <v>207.5</v>
      </c>
    </row>
    <row r="17" spans="1:19" ht="12.75">
      <c r="A17" s="13">
        <v>41900</v>
      </c>
      <c r="B17" s="42">
        <v>985.7</v>
      </c>
      <c r="C17" s="80">
        <v>202.2</v>
      </c>
      <c r="D17" s="3">
        <v>0</v>
      </c>
      <c r="E17" s="3">
        <v>7.2</v>
      </c>
      <c r="F17" s="3">
        <v>1</v>
      </c>
      <c r="G17" s="3">
        <v>0</v>
      </c>
      <c r="H17" s="3">
        <v>1.4</v>
      </c>
      <c r="I17" s="82">
        <f>J17-B17-C17-D17-E17-F17-G17-H17</f>
        <v>11.999999999999966</v>
      </c>
      <c r="J17" s="42">
        <v>1209.5</v>
      </c>
      <c r="K17" s="56">
        <v>1450</v>
      </c>
      <c r="L17" s="4">
        <f t="shared" si="1"/>
        <v>0.8341379310344827</v>
      </c>
      <c r="M17" s="2">
        <v>1841.2</v>
      </c>
      <c r="N17" s="47">
        <v>44.3</v>
      </c>
      <c r="O17" s="53">
        <v>0</v>
      </c>
      <c r="P17" s="54">
        <v>304.6</v>
      </c>
      <c r="Q17" s="49">
        <v>0</v>
      </c>
      <c r="R17" s="46">
        <v>0</v>
      </c>
      <c r="S17" s="35">
        <f t="shared" si="2"/>
        <v>348.90000000000003</v>
      </c>
    </row>
    <row r="18" spans="1:19" ht="12.75">
      <c r="A18" s="13">
        <v>41901</v>
      </c>
      <c r="B18" s="42">
        <v>2045.3</v>
      </c>
      <c r="C18" s="80">
        <v>155.8</v>
      </c>
      <c r="D18" s="3">
        <v>0</v>
      </c>
      <c r="E18" s="3">
        <v>6.9</v>
      </c>
      <c r="F18" s="3">
        <v>23.2</v>
      </c>
      <c r="G18" s="3">
        <v>0</v>
      </c>
      <c r="H18" s="3">
        <f>3.2-1.2</f>
        <v>2</v>
      </c>
      <c r="I18" s="82">
        <f t="shared" si="0"/>
        <v>1.8000000000000362</v>
      </c>
      <c r="J18" s="42">
        <v>2235</v>
      </c>
      <c r="K18" s="42">
        <v>2600</v>
      </c>
      <c r="L18" s="4">
        <f t="shared" si="1"/>
        <v>0.8596153846153847</v>
      </c>
      <c r="M18" s="2">
        <v>1841.2</v>
      </c>
      <c r="N18" s="47">
        <v>0</v>
      </c>
      <c r="O18" s="53">
        <v>0</v>
      </c>
      <c r="P18" s="54">
        <v>348.6</v>
      </c>
      <c r="Q18" s="49">
        <v>0</v>
      </c>
      <c r="R18" s="46">
        <v>0.6</v>
      </c>
      <c r="S18" s="35">
        <f>N18+O18+Q18+P18+R18</f>
        <v>349.20000000000005</v>
      </c>
    </row>
    <row r="19" spans="1:19" ht="12.75">
      <c r="A19" s="13">
        <v>41904</v>
      </c>
      <c r="B19" s="42">
        <v>2791.9</v>
      </c>
      <c r="C19" s="80">
        <v>284.8</v>
      </c>
      <c r="D19" s="3">
        <v>0</v>
      </c>
      <c r="E19" s="3">
        <v>6.7</v>
      </c>
      <c r="F19" s="3">
        <v>15.8</v>
      </c>
      <c r="G19" s="3">
        <v>0</v>
      </c>
      <c r="H19" s="3">
        <v>1.5</v>
      </c>
      <c r="I19" s="82">
        <f t="shared" si="0"/>
        <v>4.399999999999807</v>
      </c>
      <c r="J19" s="42">
        <v>3105.1</v>
      </c>
      <c r="K19" s="42">
        <v>3300</v>
      </c>
      <c r="L19" s="4">
        <f t="shared" si="1"/>
        <v>0.940939393939394</v>
      </c>
      <c r="M19" s="2">
        <v>1841.2</v>
      </c>
      <c r="N19" s="47">
        <v>2.2</v>
      </c>
      <c r="O19" s="53">
        <v>0</v>
      </c>
      <c r="P19" s="54">
        <v>142.1</v>
      </c>
      <c r="Q19" s="49">
        <v>0</v>
      </c>
      <c r="R19" s="46">
        <v>0.1</v>
      </c>
      <c r="S19" s="35">
        <f>N19+O19+Q19+P19+R19</f>
        <v>144.39999999999998</v>
      </c>
    </row>
    <row r="20" spans="1:19" ht="12.75">
      <c r="A20" s="13">
        <v>41905</v>
      </c>
      <c r="B20" s="42">
        <v>1602.3</v>
      </c>
      <c r="C20" s="80">
        <v>284.5</v>
      </c>
      <c r="D20" s="3">
        <v>0</v>
      </c>
      <c r="E20" s="3">
        <v>0.6</v>
      </c>
      <c r="F20" s="3">
        <v>1.1</v>
      </c>
      <c r="G20" s="3">
        <v>0</v>
      </c>
      <c r="H20" s="3">
        <v>5.3</v>
      </c>
      <c r="I20" s="82">
        <f t="shared" si="0"/>
        <v>0.20000000000004636</v>
      </c>
      <c r="J20" s="42">
        <v>1894</v>
      </c>
      <c r="K20" s="42">
        <v>1200</v>
      </c>
      <c r="L20" s="4">
        <f t="shared" si="1"/>
        <v>1.5783333333333334</v>
      </c>
      <c r="M20" s="2">
        <v>1841.2</v>
      </c>
      <c r="N20" s="47">
        <v>0</v>
      </c>
      <c r="O20" s="53">
        <v>0</v>
      </c>
      <c r="P20" s="54">
        <v>56.8</v>
      </c>
      <c r="Q20" s="49">
        <v>0</v>
      </c>
      <c r="R20" s="46">
        <v>0.1</v>
      </c>
      <c r="S20" s="35">
        <f t="shared" si="2"/>
        <v>56.9</v>
      </c>
    </row>
    <row r="21" spans="1:19" ht="12.75">
      <c r="A21" s="13">
        <v>41906</v>
      </c>
      <c r="B21" s="42">
        <v>369.8</v>
      </c>
      <c r="C21" s="80">
        <v>158.3</v>
      </c>
      <c r="D21" s="3">
        <v>0</v>
      </c>
      <c r="E21" s="3">
        <v>4.1</v>
      </c>
      <c r="F21" s="3">
        <v>2.5</v>
      </c>
      <c r="G21" s="3">
        <v>0</v>
      </c>
      <c r="H21" s="3">
        <v>16</v>
      </c>
      <c r="I21" s="82">
        <f t="shared" si="0"/>
        <v>0.6999999999999531</v>
      </c>
      <c r="J21" s="42">
        <v>551.4</v>
      </c>
      <c r="K21" s="42">
        <v>1300</v>
      </c>
      <c r="L21" s="4">
        <f t="shared" si="1"/>
        <v>0.42415384615384616</v>
      </c>
      <c r="M21" s="2">
        <v>1841.2</v>
      </c>
      <c r="N21" s="47">
        <v>0</v>
      </c>
      <c r="O21" s="53">
        <v>0</v>
      </c>
      <c r="P21" s="54">
        <v>60.2</v>
      </c>
      <c r="Q21" s="49">
        <v>0</v>
      </c>
      <c r="R21" s="46">
        <v>0</v>
      </c>
      <c r="S21" s="35">
        <f t="shared" si="2"/>
        <v>60.2</v>
      </c>
    </row>
    <row r="22" spans="1:19" ht="12.75">
      <c r="A22" s="13">
        <v>41907</v>
      </c>
      <c r="B22" s="42">
        <v>726</v>
      </c>
      <c r="C22" s="81">
        <v>454.1</v>
      </c>
      <c r="D22" s="7">
        <v>0</v>
      </c>
      <c r="E22" s="7">
        <v>2.5</v>
      </c>
      <c r="F22" s="7">
        <v>2.7</v>
      </c>
      <c r="G22" s="7">
        <v>0</v>
      </c>
      <c r="H22" s="7">
        <v>0</v>
      </c>
      <c r="I22" s="82">
        <f t="shared" si="0"/>
        <v>0.600000000000068</v>
      </c>
      <c r="J22" s="42">
        <v>1185.9</v>
      </c>
      <c r="K22" s="42">
        <v>1100</v>
      </c>
      <c r="L22" s="4">
        <f t="shared" si="1"/>
        <v>1.0780909090909092</v>
      </c>
      <c r="M22" s="2">
        <v>1841.2</v>
      </c>
      <c r="N22" s="47">
        <v>0</v>
      </c>
      <c r="O22" s="53">
        <v>0</v>
      </c>
      <c r="P22" s="54">
        <v>128</v>
      </c>
      <c r="Q22" s="49">
        <v>33.9</v>
      </c>
      <c r="R22" s="46">
        <v>0</v>
      </c>
      <c r="S22" s="35">
        <f t="shared" si="2"/>
        <v>161.9</v>
      </c>
    </row>
    <row r="23" spans="1:19" ht="12.75">
      <c r="A23" s="13">
        <v>41908</v>
      </c>
      <c r="B23" s="42">
        <v>815.6</v>
      </c>
      <c r="C23" s="81">
        <v>607.8</v>
      </c>
      <c r="D23" s="7">
        <v>0</v>
      </c>
      <c r="E23" s="7">
        <v>2.4</v>
      </c>
      <c r="F23" s="7">
        <v>1.2</v>
      </c>
      <c r="G23" s="7">
        <v>0</v>
      </c>
      <c r="H23" s="7">
        <v>40</v>
      </c>
      <c r="I23" s="82">
        <f t="shared" si="0"/>
        <v>1.0000000000000213</v>
      </c>
      <c r="J23" s="42">
        <v>1468</v>
      </c>
      <c r="K23" s="42">
        <v>1200</v>
      </c>
      <c r="L23" s="4">
        <f t="shared" si="1"/>
        <v>1.2233333333333334</v>
      </c>
      <c r="M23" s="2">
        <v>1841.2</v>
      </c>
      <c r="N23" s="47">
        <v>0</v>
      </c>
      <c r="O23" s="53">
        <v>0</v>
      </c>
      <c r="P23" s="54">
        <v>42.5</v>
      </c>
      <c r="Q23" s="49">
        <v>0</v>
      </c>
      <c r="R23" s="46">
        <v>0.2</v>
      </c>
      <c r="S23" s="35">
        <f t="shared" si="2"/>
        <v>42.7</v>
      </c>
    </row>
    <row r="24" spans="1:19" ht="12.75">
      <c r="A24" s="13">
        <v>41911</v>
      </c>
      <c r="B24" s="42">
        <v>2794</v>
      </c>
      <c r="C24" s="81">
        <v>2133.2</v>
      </c>
      <c r="D24" s="7">
        <v>0</v>
      </c>
      <c r="E24" s="7">
        <v>3.3</v>
      </c>
      <c r="F24" s="7">
        <v>0.8</v>
      </c>
      <c r="G24" s="7">
        <v>0</v>
      </c>
      <c r="H24" s="7">
        <v>5</v>
      </c>
      <c r="I24" s="82">
        <f t="shared" si="0"/>
        <v>1.0999999999998185</v>
      </c>
      <c r="J24" s="42">
        <v>4937.4</v>
      </c>
      <c r="K24" s="42">
        <v>2800</v>
      </c>
      <c r="L24" s="4">
        <f t="shared" si="1"/>
        <v>1.7633571428571426</v>
      </c>
      <c r="M24" s="2">
        <v>1841.2</v>
      </c>
      <c r="N24" s="47">
        <v>15.5</v>
      </c>
      <c r="O24" s="53">
        <v>0</v>
      </c>
      <c r="P24" s="54">
        <v>236</v>
      </c>
      <c r="Q24" s="49">
        <v>100</v>
      </c>
      <c r="R24" s="46">
        <v>11.6</v>
      </c>
      <c r="S24" s="35">
        <f t="shared" si="2"/>
        <v>363.1</v>
      </c>
    </row>
    <row r="25" spans="1:19" ht="13.5" thickBot="1">
      <c r="A25" s="13">
        <v>41912</v>
      </c>
      <c r="B25" s="42">
        <v>2823.3</v>
      </c>
      <c r="C25" s="81">
        <v>1263.8</v>
      </c>
      <c r="D25" s="7">
        <v>11.5</v>
      </c>
      <c r="E25" s="7">
        <v>10.3</v>
      </c>
      <c r="F25" s="7">
        <v>2.6</v>
      </c>
      <c r="G25" s="7">
        <v>0</v>
      </c>
      <c r="H25" s="7">
        <v>3.3</v>
      </c>
      <c r="I25" s="82">
        <f t="shared" si="0"/>
        <v>22.000000000000043</v>
      </c>
      <c r="J25" s="42">
        <v>4136.8</v>
      </c>
      <c r="K25" s="42">
        <v>4258.9</v>
      </c>
      <c r="L25" s="4">
        <f t="shared" si="1"/>
        <v>0.971330625278828</v>
      </c>
      <c r="M25" s="2">
        <v>1841.2</v>
      </c>
      <c r="N25" s="47">
        <v>19.5</v>
      </c>
      <c r="O25" s="53">
        <v>0</v>
      </c>
      <c r="P25" s="54">
        <v>41.1</v>
      </c>
      <c r="Q25" s="49">
        <v>0</v>
      </c>
      <c r="R25" s="46">
        <v>6.8</v>
      </c>
      <c r="S25" s="35">
        <f t="shared" si="2"/>
        <v>67.4</v>
      </c>
    </row>
    <row r="26" spans="1:19" ht="13.5" thickBot="1">
      <c r="A26" s="39" t="s">
        <v>33</v>
      </c>
      <c r="B26" s="43">
        <f aca="true" t="shared" si="3" ref="B26:K26">SUM(B4:B25)</f>
        <v>32335.329999999994</v>
      </c>
      <c r="C26" s="43">
        <f t="shared" si="3"/>
        <v>6939.66</v>
      </c>
      <c r="D26" s="43">
        <f t="shared" si="3"/>
        <v>-477.2</v>
      </c>
      <c r="E26" s="14">
        <f t="shared" si="3"/>
        <v>96.69999999999999</v>
      </c>
      <c r="F26" s="14">
        <f t="shared" si="3"/>
        <v>556.19</v>
      </c>
      <c r="G26" s="14">
        <f t="shared" si="3"/>
        <v>629.7</v>
      </c>
      <c r="H26" s="14">
        <f t="shared" si="3"/>
        <v>253.80000000000007</v>
      </c>
      <c r="I26" s="43">
        <f t="shared" si="3"/>
        <v>172.55999999999887</v>
      </c>
      <c r="J26" s="43">
        <f t="shared" si="3"/>
        <v>40506.740000000005</v>
      </c>
      <c r="K26" s="43">
        <f t="shared" si="3"/>
        <v>39078.9</v>
      </c>
      <c r="L26" s="15">
        <f t="shared" si="1"/>
        <v>1.036537364153034</v>
      </c>
      <c r="M26" s="2"/>
      <c r="N26" s="93">
        <f>SUM(N4:N25)</f>
        <v>101.5</v>
      </c>
      <c r="O26" s="93">
        <f>SUM(O4:O25)</f>
        <v>0</v>
      </c>
      <c r="P26" s="93">
        <f>SUM(P4:P25)</f>
        <v>3421.8399999999997</v>
      </c>
      <c r="Q26" s="93">
        <f>SUM(Q4:Q25)</f>
        <v>210.33999999999997</v>
      </c>
      <c r="R26" s="93">
        <f>SUM(R4:R25)</f>
        <v>25.400000000000002</v>
      </c>
      <c r="S26" s="93">
        <f>N26+O26+Q26+P26+R26</f>
        <v>3759.08</v>
      </c>
    </row>
    <row r="27" spans="1:13" ht="12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3" ht="17.25" customHeight="1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3" t="s">
        <v>41</v>
      </c>
      <c r="O29" s="123"/>
      <c r="P29" s="123"/>
      <c r="Q29" s="123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5" t="s">
        <v>34</v>
      </c>
      <c r="O30" s="125"/>
      <c r="P30" s="125"/>
      <c r="Q30" s="125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5">
        <v>41913</v>
      </c>
      <c r="O31" s="126">
        <f>'[1]вересень'!$D$143</f>
        <v>121201.10921</v>
      </c>
      <c r="P31" s="126"/>
      <c r="Q31" s="126"/>
      <c r="R31" s="94"/>
      <c r="S31" s="94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6"/>
      <c r="O32" s="126"/>
      <c r="P32" s="126"/>
      <c r="Q32" s="126"/>
      <c r="R32" s="94"/>
      <c r="S32" s="94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59" t="s">
        <v>42</v>
      </c>
      <c r="P33" s="60" t="s">
        <v>55</v>
      </c>
      <c r="Q33" s="83">
        <f>'[1]вересень'!$I$143</f>
        <v>112180.51268000001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7" t="s">
        <v>56</v>
      </c>
      <c r="P34" s="118"/>
      <c r="Q34" s="61">
        <f>'[1]вересень'!$I$142</f>
        <v>0</v>
      </c>
      <c r="R34" s="92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19" t="s">
        <v>57</v>
      </c>
      <c r="P35" s="119"/>
      <c r="Q35" s="83">
        <f>'[1]вересень'!$I$140</f>
        <v>9020.596529999999</v>
      </c>
      <c r="R35" s="90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20" t="s">
        <v>60</v>
      </c>
      <c r="P36" s="121"/>
      <c r="Q36" s="61">
        <v>0</v>
      </c>
      <c r="R36" s="92"/>
      <c r="S36" s="9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3" t="s">
        <v>35</v>
      </c>
      <c r="O39" s="123"/>
      <c r="P39" s="123"/>
      <c r="Q39" s="123"/>
      <c r="R39" s="88"/>
      <c r="S39" s="88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4" t="s">
        <v>36</v>
      </c>
      <c r="O40" s="124"/>
      <c r="P40" s="124"/>
      <c r="Q40" s="124"/>
      <c r="R40" s="89"/>
      <c r="S40" s="89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5">
        <v>41913</v>
      </c>
      <c r="O41" s="122">
        <v>0</v>
      </c>
      <c r="P41" s="122"/>
      <c r="Q41" s="122"/>
      <c r="R41" s="87"/>
      <c r="S41" s="87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6"/>
      <c r="O42" s="122"/>
      <c r="P42" s="122"/>
      <c r="Q42" s="122"/>
      <c r="R42" s="87"/>
      <c r="S42" s="87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</sheetData>
  <mergeCells count="15">
    <mergeCell ref="N40:Q40"/>
    <mergeCell ref="N41:N42"/>
    <mergeCell ref="O41:Q42"/>
    <mergeCell ref="O34:P34"/>
    <mergeCell ref="O35:P35"/>
    <mergeCell ref="O36:P36"/>
    <mergeCell ref="N39:Q39"/>
    <mergeCell ref="N29:Q29"/>
    <mergeCell ref="N30:Q30"/>
    <mergeCell ref="N31:N32"/>
    <mergeCell ref="O31:Q32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2014-07-24T08:35:22Z</cp:lastPrinted>
  <dcterms:created xsi:type="dcterms:W3CDTF">2006-11-30T08:16:02Z</dcterms:created>
  <dcterms:modified xsi:type="dcterms:W3CDTF">2014-11-03T09:06:27Z</dcterms:modified>
  <cp:category/>
  <cp:version/>
  <cp:contentType/>
  <cp:contentStatus/>
</cp:coreProperties>
</file>